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gidoao-my.sharepoint.com/personal/a_ogido_ogidoao_onmicrosoft_com/Documents/おきなわ中小企業経営支援連携会議/【当日使用】/乙社/"/>
    </mc:Choice>
  </mc:AlternateContent>
  <xr:revisionPtr revIDLastSave="855" documentId="11_B5CEE3384C46B58EAB5168B5FA5E86E79D0013D1" xr6:coauthVersionLast="47" xr6:coauthVersionMax="47" xr10:uidLastSave="{1A1B4590-EE5B-4953-B3B1-EE7D281CB8AC}"/>
  <bookViews>
    <workbookView xWindow="-120" yWindow="-120" windowWidth="38640" windowHeight="21240" xr2:uid="{00000000-000D-0000-FFFF-FFFF00000000}"/>
  </bookViews>
  <sheets>
    <sheet name="検討の前提" sheetId="16" r:id="rId1"/>
    <sheet name="BS" sheetId="1" r:id="rId2"/>
    <sheet name="全部原価PL" sheetId="3" r:id="rId3"/>
    <sheet name="中期事業計画" sheetId="4" r:id="rId4"/>
    <sheet name="既存借入内訳" sheetId="7" r:id="rId5"/>
    <sheet name="融資組替え提案" sheetId="11" r:id="rId6"/>
    <sheet name="検討メモ" sheetId="15" r:id="rId7"/>
  </sheets>
  <definedNames>
    <definedName name="_xlnm.Print_Area" localSheetId="1">BS!$A$1:$H$19</definedName>
    <definedName name="_xlnm.Print_Area" localSheetId="4">既存借入内訳!$A$1:$H$16</definedName>
    <definedName name="_xlnm.Print_Area" localSheetId="6">検討メモ!$A$1:$C$22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F15" i="11"/>
  <c r="F14" i="7"/>
  <c r="F7" i="7"/>
  <c r="F8" i="7"/>
  <c r="F9" i="7"/>
  <c r="F10" i="7"/>
  <c r="F11" i="7"/>
  <c r="F12" i="7"/>
  <c r="F6" i="7"/>
  <c r="E7" i="7"/>
  <c r="E8" i="7"/>
  <c r="E9" i="7"/>
  <c r="E10" i="7"/>
  <c r="E11" i="7"/>
  <c r="E12" i="7"/>
  <c r="E6" i="7"/>
  <c r="P12" i="7"/>
  <c r="P6" i="7"/>
  <c r="P7" i="7"/>
  <c r="P10" i="7"/>
  <c r="P11" i="7"/>
  <c r="O6" i="7"/>
  <c r="O7" i="7"/>
  <c r="O8" i="7"/>
  <c r="P8" i="7" s="1"/>
  <c r="O9" i="7"/>
  <c r="P9" i="7" s="1"/>
  <c r="O10" i="7"/>
  <c r="O11" i="7"/>
  <c r="O5" i="7"/>
  <c r="P5" i="7" s="1"/>
  <c r="N6" i="7"/>
  <c r="N7" i="7"/>
  <c r="N8" i="7"/>
  <c r="N9" i="7"/>
  <c r="N10" i="7"/>
  <c r="N11" i="7"/>
  <c r="N12" i="7"/>
  <c r="N5" i="7"/>
  <c r="C18" i="4"/>
  <c r="C17" i="4"/>
  <c r="B18" i="4"/>
  <c r="B17" i="4"/>
  <c r="C7" i="4"/>
  <c r="C12" i="4" s="1"/>
  <c r="D7" i="4"/>
  <c r="D12" i="4" s="1"/>
  <c r="D15" i="4" s="1"/>
  <c r="D16" i="4" s="1"/>
  <c r="E7" i="4"/>
  <c r="E12" i="4" s="1"/>
  <c r="E15" i="4" s="1"/>
  <c r="E16" i="4" s="1"/>
  <c r="F7" i="4"/>
  <c r="G7" i="4"/>
  <c r="G12" i="4" s="1"/>
  <c r="G15" i="4" s="1"/>
  <c r="G16" i="4" s="1"/>
  <c r="F12" i="4"/>
  <c r="F15" i="4" s="1"/>
  <c r="F16" i="4" s="1"/>
  <c r="B7" i="4"/>
  <c r="D6" i="4"/>
  <c r="E6" i="4"/>
  <c r="F6" i="4"/>
  <c r="G6" i="4"/>
  <c r="D9" i="4"/>
  <c r="E9" i="4" s="1"/>
  <c r="F9" i="4" s="1"/>
  <c r="G9" i="4" s="1"/>
  <c r="C9" i="4"/>
  <c r="G5" i="4"/>
  <c r="F5" i="4"/>
  <c r="E5" i="4"/>
  <c r="D5" i="4"/>
  <c r="C5" i="4"/>
  <c r="B5" i="4"/>
  <c r="C17" i="3"/>
  <c r="B17" i="3"/>
  <c r="G17" i="4" l="1"/>
  <c r="G18" i="4" s="1"/>
  <c r="F17" i="4"/>
  <c r="F18" i="4" s="1"/>
  <c r="E17" i="4"/>
  <c r="E18" i="4" s="1"/>
  <c r="D17" i="4"/>
  <c r="D18" i="4" s="1"/>
  <c r="F13" i="7"/>
  <c r="E13" i="7"/>
  <c r="E14" i="7" s="1"/>
  <c r="D13" i="7"/>
  <c r="D5" i="7"/>
  <c r="D14" i="7" l="1"/>
  <c r="C6" i="4" l="1"/>
  <c r="C15" i="4" s="1"/>
  <c r="C16" i="4" s="1"/>
  <c r="B6" i="4"/>
  <c r="C12" i="3"/>
  <c r="B12" i="3"/>
  <c r="C7" i="3"/>
  <c r="C13" i="3" s="1"/>
  <c r="C16" i="3" s="1"/>
  <c r="C18" i="3" s="1"/>
  <c r="C19" i="3" s="1"/>
  <c r="B7" i="3"/>
  <c r="B13" i="3" s="1"/>
  <c r="B16" i="3" s="1"/>
  <c r="G10" i="1"/>
  <c r="G4" i="1"/>
  <c r="C15" i="1"/>
  <c r="C11" i="1"/>
  <c r="C4" i="1"/>
  <c r="D4" i="1"/>
  <c r="D11" i="1"/>
  <c r="D15" i="1"/>
  <c r="B12" i="4" l="1"/>
  <c r="B15" i="4" s="1"/>
  <c r="B16" i="4" s="1"/>
  <c r="B18" i="3"/>
  <c r="B19" i="3" s="1"/>
  <c r="G13" i="1"/>
  <c r="D10" i="1"/>
  <c r="D19" i="1" s="1"/>
  <c r="C10" i="1"/>
  <c r="C19" i="1" s="1"/>
  <c r="G19" i="1" s="1"/>
  <c r="H10" i="1"/>
  <c r="H4" i="1"/>
  <c r="G17" i="1" l="1"/>
  <c r="G15" i="1" s="1"/>
  <c r="G18" i="1" s="1"/>
  <c r="H13" i="1"/>
  <c r="H17" i="1" l="1"/>
  <c r="H15" i="1" s="1"/>
  <c r="H18" i="1" s="1"/>
</calcChain>
</file>

<file path=xl/sharedStrings.xml><?xml version="1.0" encoding="utf-8"?>
<sst xmlns="http://schemas.openxmlformats.org/spreadsheetml/2006/main" count="190" uniqueCount="113">
  <si>
    <t>流動資産</t>
    <rPh sb="0" eb="2">
      <t>リュウドウ</t>
    </rPh>
    <rPh sb="2" eb="4">
      <t>シサン</t>
    </rPh>
    <phoneticPr fontId="2"/>
  </si>
  <si>
    <t>流動負債</t>
    <rPh sb="0" eb="2">
      <t>リュウドウ</t>
    </rPh>
    <rPh sb="2" eb="4">
      <t>フサイ</t>
    </rPh>
    <phoneticPr fontId="2"/>
  </si>
  <si>
    <t>現預金</t>
    <rPh sb="0" eb="3">
      <t>ゲンヨキン</t>
    </rPh>
    <phoneticPr fontId="2"/>
  </si>
  <si>
    <t>買掛金</t>
    <rPh sb="0" eb="3">
      <t>カイカケキン</t>
    </rPh>
    <phoneticPr fontId="2"/>
  </si>
  <si>
    <t>売掛金</t>
    <rPh sb="0" eb="2">
      <t>ウリカケ</t>
    </rPh>
    <rPh sb="2" eb="3">
      <t>キン</t>
    </rPh>
    <phoneticPr fontId="2"/>
  </si>
  <si>
    <t>未払金</t>
    <rPh sb="0" eb="2">
      <t>ミハライ</t>
    </rPh>
    <rPh sb="2" eb="3">
      <t>キン</t>
    </rPh>
    <phoneticPr fontId="2"/>
  </si>
  <si>
    <t>棚卸資産</t>
    <rPh sb="0" eb="4">
      <t>タナオロシシサン</t>
    </rPh>
    <phoneticPr fontId="2"/>
  </si>
  <si>
    <t>その他流動負債</t>
    <rPh sb="2" eb="3">
      <t>タ</t>
    </rPh>
    <rPh sb="3" eb="5">
      <t>リュウドウ</t>
    </rPh>
    <rPh sb="5" eb="7">
      <t>フサイ</t>
    </rPh>
    <phoneticPr fontId="2"/>
  </si>
  <si>
    <t>その他流動資産</t>
    <rPh sb="2" eb="3">
      <t>タ</t>
    </rPh>
    <rPh sb="3" eb="5">
      <t>リュウドウ</t>
    </rPh>
    <rPh sb="5" eb="7">
      <t>シサン</t>
    </rPh>
    <phoneticPr fontId="2"/>
  </si>
  <si>
    <t>固定資産</t>
    <rPh sb="0" eb="4">
      <t>コテイシサン</t>
    </rPh>
    <phoneticPr fontId="2"/>
  </si>
  <si>
    <t>固定負債</t>
    <rPh sb="0" eb="2">
      <t>コテイ</t>
    </rPh>
    <rPh sb="2" eb="4">
      <t>フサイ</t>
    </rPh>
    <phoneticPr fontId="2"/>
  </si>
  <si>
    <t>　有形</t>
    <rPh sb="1" eb="3">
      <t>ユウケイ</t>
    </rPh>
    <phoneticPr fontId="2"/>
  </si>
  <si>
    <t>長期借入金</t>
    <rPh sb="0" eb="2">
      <t>チョウキ</t>
    </rPh>
    <rPh sb="2" eb="4">
      <t>カリイレ</t>
    </rPh>
    <rPh sb="4" eb="5">
      <t>キン</t>
    </rPh>
    <phoneticPr fontId="2"/>
  </si>
  <si>
    <t>建物</t>
    <rPh sb="0" eb="2">
      <t>タテモノ</t>
    </rPh>
    <phoneticPr fontId="2"/>
  </si>
  <si>
    <t>機械装置</t>
    <rPh sb="0" eb="2">
      <t>キカイ</t>
    </rPh>
    <rPh sb="2" eb="4">
      <t>ソウチ</t>
    </rPh>
    <phoneticPr fontId="2"/>
  </si>
  <si>
    <t>その他固定</t>
    <rPh sb="2" eb="3">
      <t>タ</t>
    </rPh>
    <rPh sb="3" eb="5">
      <t>コテイ</t>
    </rPh>
    <phoneticPr fontId="2"/>
  </si>
  <si>
    <t>　投資等</t>
    <rPh sb="1" eb="3">
      <t>トウシ</t>
    </rPh>
    <rPh sb="3" eb="4">
      <t>トウ</t>
    </rPh>
    <phoneticPr fontId="2"/>
  </si>
  <si>
    <t>株主資本</t>
    <rPh sb="0" eb="2">
      <t>カブヌシ</t>
    </rPh>
    <rPh sb="2" eb="4">
      <t>シホン</t>
    </rPh>
    <phoneticPr fontId="2"/>
  </si>
  <si>
    <t>資本金</t>
    <rPh sb="0" eb="3">
      <t>シホンキン</t>
    </rPh>
    <phoneticPr fontId="2"/>
  </si>
  <si>
    <t>利益剰余金</t>
    <rPh sb="0" eb="5">
      <t>リエキジョウヨキン</t>
    </rPh>
    <phoneticPr fontId="2"/>
  </si>
  <si>
    <t>純資産合計</t>
    <rPh sb="0" eb="3">
      <t>ジュンシサン</t>
    </rPh>
    <rPh sb="3" eb="5">
      <t>ゴウケイ</t>
    </rPh>
    <phoneticPr fontId="2"/>
  </si>
  <si>
    <t>総資産</t>
    <rPh sb="0" eb="3">
      <t>ソウシサン</t>
    </rPh>
    <phoneticPr fontId="2"/>
  </si>
  <si>
    <t>負債・純資産合計</t>
    <rPh sb="0" eb="2">
      <t>フサイ</t>
    </rPh>
    <rPh sb="3" eb="6">
      <t>ジュンシサン</t>
    </rPh>
    <rPh sb="6" eb="8">
      <t>ゴウケイ</t>
    </rPh>
    <phoneticPr fontId="2"/>
  </si>
  <si>
    <t>負債の部合計</t>
    <rPh sb="0" eb="2">
      <t>フサイ</t>
    </rPh>
    <rPh sb="3" eb="4">
      <t>ブ</t>
    </rPh>
    <rPh sb="4" eb="6">
      <t>ゴウケイ</t>
    </rPh>
    <phoneticPr fontId="2"/>
  </si>
  <si>
    <t>売上高</t>
    <rPh sb="0" eb="2">
      <t>ウリアゲ</t>
    </rPh>
    <rPh sb="2" eb="3">
      <t>ダカ</t>
    </rPh>
    <phoneticPr fontId="2"/>
  </si>
  <si>
    <t>売上原価</t>
    <rPh sb="0" eb="2">
      <t>ウリアゲ</t>
    </rPh>
    <rPh sb="2" eb="4">
      <t>ゲンカ</t>
    </rPh>
    <phoneticPr fontId="2"/>
  </si>
  <si>
    <t>売上総利益</t>
    <rPh sb="0" eb="5">
      <t>ウリアゲソウリエキ</t>
    </rPh>
    <phoneticPr fontId="2"/>
  </si>
  <si>
    <t>販管費</t>
    <rPh sb="0" eb="3">
      <t>ハンカンヒ</t>
    </rPh>
    <phoneticPr fontId="2"/>
  </si>
  <si>
    <t>　減価償却費</t>
    <rPh sb="1" eb="6">
      <t>ゲンカショウキャクヒ</t>
    </rPh>
    <phoneticPr fontId="2"/>
  </si>
  <si>
    <t>　その他経費</t>
    <rPh sb="3" eb="4">
      <t>タ</t>
    </rPh>
    <rPh sb="4" eb="6">
      <t>ケイヒ</t>
    </rPh>
    <phoneticPr fontId="2"/>
  </si>
  <si>
    <t>営業外収益</t>
    <rPh sb="0" eb="3">
      <t>エイギョウガイ</t>
    </rPh>
    <rPh sb="3" eb="5">
      <t>シュウエキ</t>
    </rPh>
    <phoneticPr fontId="2"/>
  </si>
  <si>
    <t>営業外費用</t>
    <rPh sb="0" eb="3">
      <t>エイギョウガイ</t>
    </rPh>
    <rPh sb="3" eb="5">
      <t>ヒヨウ</t>
    </rPh>
    <phoneticPr fontId="2"/>
  </si>
  <si>
    <t>経常利益</t>
    <rPh sb="0" eb="2">
      <t>ケイジョウ</t>
    </rPh>
    <rPh sb="2" eb="4">
      <t>リエキ</t>
    </rPh>
    <phoneticPr fontId="2"/>
  </si>
  <si>
    <t>営業利益</t>
    <rPh sb="0" eb="2">
      <t>エイギョウ</t>
    </rPh>
    <rPh sb="2" eb="4">
      <t>リエキ</t>
    </rPh>
    <phoneticPr fontId="2"/>
  </si>
  <si>
    <t>項目</t>
    <rPh sb="0" eb="2">
      <t>コウモク</t>
    </rPh>
    <phoneticPr fontId="2"/>
  </si>
  <si>
    <t>検討事項</t>
    <rPh sb="0" eb="2">
      <t>ケントウ</t>
    </rPh>
    <rPh sb="2" eb="4">
      <t>ジコウ</t>
    </rPh>
    <phoneticPr fontId="2"/>
  </si>
  <si>
    <t>　役員報酬</t>
    <rPh sb="1" eb="3">
      <t>ヤクイン</t>
    </rPh>
    <rPh sb="3" eb="5">
      <t>ホウシュウ</t>
    </rPh>
    <phoneticPr fontId="2"/>
  </si>
  <si>
    <t>　人件費（役員以外）</t>
    <rPh sb="1" eb="4">
      <t>ジンケンヒ</t>
    </rPh>
    <rPh sb="5" eb="7">
      <t>ヤクイン</t>
    </rPh>
    <rPh sb="7" eb="9">
      <t>イガイ</t>
    </rPh>
    <phoneticPr fontId="2"/>
  </si>
  <si>
    <t>メモ</t>
    <phoneticPr fontId="2"/>
  </si>
  <si>
    <t>税引前当期純利益</t>
    <rPh sb="0" eb="8">
      <t>ゼイビキマエトウキジュンリエキ</t>
    </rPh>
    <phoneticPr fontId="2"/>
  </si>
  <si>
    <t>変動費</t>
    <rPh sb="0" eb="2">
      <t>ヘンドウ</t>
    </rPh>
    <rPh sb="2" eb="3">
      <t>ヒ</t>
    </rPh>
    <phoneticPr fontId="2"/>
  </si>
  <si>
    <t>限界利益</t>
    <rPh sb="0" eb="4">
      <t>ゲンカイリエキ</t>
    </rPh>
    <phoneticPr fontId="2"/>
  </si>
  <si>
    <t>固定費</t>
    <rPh sb="0" eb="3">
      <t>コテイヒ</t>
    </rPh>
    <phoneticPr fontId="2"/>
  </si>
  <si>
    <t>金融機関名</t>
    <rPh sb="0" eb="2">
      <t>キンユウ</t>
    </rPh>
    <rPh sb="2" eb="4">
      <t>キカン</t>
    </rPh>
    <rPh sb="4" eb="5">
      <t>メイ</t>
    </rPh>
    <phoneticPr fontId="2"/>
  </si>
  <si>
    <t>科目</t>
    <rPh sb="0" eb="2">
      <t>カモク</t>
    </rPh>
    <phoneticPr fontId="2"/>
  </si>
  <si>
    <t>残高</t>
    <rPh sb="0" eb="2">
      <t>ザンダカ</t>
    </rPh>
    <phoneticPr fontId="2"/>
  </si>
  <si>
    <t>資金使途</t>
    <rPh sb="0" eb="2">
      <t>シキン</t>
    </rPh>
    <rPh sb="2" eb="4">
      <t>シト</t>
    </rPh>
    <phoneticPr fontId="2"/>
  </si>
  <si>
    <t>証書貸付</t>
    <rPh sb="0" eb="2">
      <t>ショウショ</t>
    </rPh>
    <rPh sb="2" eb="4">
      <t>カシツケ</t>
    </rPh>
    <phoneticPr fontId="2"/>
  </si>
  <si>
    <t>短期合計</t>
    <rPh sb="0" eb="2">
      <t>タンキ</t>
    </rPh>
    <rPh sb="2" eb="4">
      <t>ゴウケイ</t>
    </rPh>
    <phoneticPr fontId="2"/>
  </si>
  <si>
    <t>長期合計</t>
    <rPh sb="0" eb="2">
      <t>チョウキ</t>
    </rPh>
    <rPh sb="2" eb="4">
      <t>ゴウケイ</t>
    </rPh>
    <phoneticPr fontId="2"/>
  </si>
  <si>
    <t>運転資金</t>
    <rPh sb="0" eb="4">
      <t>ウンテンシキン</t>
    </rPh>
    <phoneticPr fontId="2"/>
  </si>
  <si>
    <t>運転資金コロナ資金</t>
    <rPh sb="0" eb="4">
      <t>ウンテンシキン</t>
    </rPh>
    <rPh sb="7" eb="9">
      <t>シキン</t>
    </rPh>
    <phoneticPr fontId="2"/>
  </si>
  <si>
    <t>公庫</t>
    <rPh sb="0" eb="2">
      <t>コウコ</t>
    </rPh>
    <phoneticPr fontId="2"/>
  </si>
  <si>
    <t>設備資金</t>
    <rPh sb="0" eb="2">
      <t>セツビ</t>
    </rPh>
    <rPh sb="2" eb="4">
      <t>シキン</t>
    </rPh>
    <phoneticPr fontId="2"/>
  </si>
  <si>
    <t>抵当権</t>
    <rPh sb="0" eb="3">
      <t>テイトウケン</t>
    </rPh>
    <phoneticPr fontId="2"/>
  </si>
  <si>
    <t>無担保</t>
    <rPh sb="0" eb="3">
      <t>ムタンポ</t>
    </rPh>
    <phoneticPr fontId="2"/>
  </si>
  <si>
    <t>無担保・保証協会</t>
    <rPh sb="0" eb="3">
      <t>ムタンポ</t>
    </rPh>
    <rPh sb="4" eb="6">
      <t>ホショウ</t>
    </rPh>
    <rPh sb="6" eb="8">
      <t>キョウカイ</t>
    </rPh>
    <phoneticPr fontId="2"/>
  </si>
  <si>
    <t>無担保・保証協会</t>
    <rPh sb="0" eb="3">
      <t>ムタンポ</t>
    </rPh>
    <rPh sb="4" eb="8">
      <t>ホショウキョウカイ</t>
    </rPh>
    <phoneticPr fontId="2"/>
  </si>
  <si>
    <t>根抵当権</t>
    <rPh sb="0" eb="4">
      <t>ネテイトウケン</t>
    </rPh>
    <phoneticPr fontId="2"/>
  </si>
  <si>
    <t>すべて経営者保証がついている。</t>
    <rPh sb="3" eb="6">
      <t>ケイエイシャ</t>
    </rPh>
    <rPh sb="6" eb="8">
      <t>ホショウ</t>
    </rPh>
    <phoneticPr fontId="2"/>
  </si>
  <si>
    <t>動産担保</t>
    <rPh sb="0" eb="2">
      <t>ドウサン</t>
    </rPh>
    <rPh sb="2" eb="4">
      <t>タンポ</t>
    </rPh>
    <phoneticPr fontId="2"/>
  </si>
  <si>
    <r>
      <t>借入金一覧表</t>
    </r>
    <r>
      <rPr>
        <sz val="12"/>
        <color theme="1"/>
        <rFont val="メイリオ"/>
        <family val="3"/>
        <charset val="128"/>
      </rPr>
      <t>（単位：千円）</t>
    </r>
    <rPh sb="0" eb="2">
      <t>カリイレ</t>
    </rPh>
    <rPh sb="2" eb="3">
      <t>キン</t>
    </rPh>
    <rPh sb="3" eb="6">
      <t>イチランヒョウ</t>
    </rPh>
    <phoneticPr fontId="2"/>
  </si>
  <si>
    <t>前期</t>
    <rPh sb="0" eb="2">
      <t>ゼンキ</t>
    </rPh>
    <phoneticPr fontId="2"/>
  </si>
  <si>
    <t>直近期</t>
    <rPh sb="0" eb="2">
      <t>チョッキン</t>
    </rPh>
    <rPh sb="2" eb="3">
      <t>キ</t>
    </rPh>
    <phoneticPr fontId="2"/>
  </si>
  <si>
    <t>2期損益計算書（財務会計・全部原価計算方式）</t>
    <rPh sb="1" eb="2">
      <t>キ</t>
    </rPh>
    <rPh sb="2" eb="7">
      <t>ソンエキケイサンショ</t>
    </rPh>
    <rPh sb="8" eb="10">
      <t>ザイム</t>
    </rPh>
    <rPh sb="10" eb="12">
      <t>カイケイ</t>
    </rPh>
    <rPh sb="13" eb="19">
      <t>ゼンブゲンカケイサン</t>
    </rPh>
    <rPh sb="19" eb="21">
      <t>ホウシキ</t>
    </rPh>
    <phoneticPr fontId="2"/>
  </si>
  <si>
    <t>課題簡素化のため消費税については考慮しない。</t>
    <rPh sb="0" eb="2">
      <t>カダイ</t>
    </rPh>
    <rPh sb="2" eb="5">
      <t>カンソカ</t>
    </rPh>
    <rPh sb="8" eb="11">
      <t>ショウヒゼイ</t>
    </rPh>
    <rPh sb="16" eb="18">
      <t>コウリョ</t>
    </rPh>
    <phoneticPr fontId="2"/>
  </si>
  <si>
    <t>単位：百万円</t>
    <rPh sb="0" eb="2">
      <t>タンイ</t>
    </rPh>
    <rPh sb="3" eb="6">
      <t>ヒャクマンエン</t>
    </rPh>
    <phoneticPr fontId="2"/>
  </si>
  <si>
    <t>No</t>
    <phoneticPr fontId="2"/>
  </si>
  <si>
    <t>2期貸借対照表　（単位：百万円）</t>
    <rPh sb="1" eb="2">
      <t>キ</t>
    </rPh>
    <rPh sb="2" eb="7">
      <t>タイシャクタイショウヒョウ</t>
    </rPh>
    <rPh sb="9" eb="11">
      <t>タンイ</t>
    </rPh>
    <rPh sb="12" eb="15">
      <t>ヒャクマンエン</t>
    </rPh>
    <phoneticPr fontId="2"/>
  </si>
  <si>
    <t>組替え後
月返済額</t>
    <rPh sb="0" eb="2">
      <t>クミカ</t>
    </rPh>
    <rPh sb="3" eb="4">
      <t>ゴ</t>
    </rPh>
    <rPh sb="5" eb="6">
      <t>ツキ</t>
    </rPh>
    <rPh sb="6" eb="8">
      <t>ヘンサイ</t>
    </rPh>
    <rPh sb="8" eb="9">
      <t>ガク</t>
    </rPh>
    <phoneticPr fontId="2"/>
  </si>
  <si>
    <t>金融債務合計</t>
    <rPh sb="0" eb="2">
      <t>キンユウ</t>
    </rPh>
    <rPh sb="2" eb="4">
      <t>サイム</t>
    </rPh>
    <rPh sb="4" eb="6">
      <t>ゴウケイ</t>
    </rPh>
    <phoneticPr fontId="2"/>
  </si>
  <si>
    <t>保全</t>
    <rPh sb="0" eb="2">
      <t>ホゼン</t>
    </rPh>
    <phoneticPr fontId="2"/>
  </si>
  <si>
    <t>【既存】</t>
    <rPh sb="1" eb="3">
      <t>キゾン</t>
    </rPh>
    <phoneticPr fontId="2"/>
  </si>
  <si>
    <t>【組替え後】</t>
    <rPh sb="1" eb="3">
      <t>クミカ</t>
    </rPh>
    <rPh sb="4" eb="5">
      <t>ゴ</t>
    </rPh>
    <phoneticPr fontId="2"/>
  </si>
  <si>
    <t>提案事項等</t>
    <rPh sb="0" eb="2">
      <t>テイアン</t>
    </rPh>
    <rPh sb="2" eb="4">
      <t>ジコウ</t>
    </rPh>
    <rPh sb="4" eb="5">
      <t>トウ</t>
    </rPh>
    <phoneticPr fontId="2"/>
  </si>
  <si>
    <t>保険積立金</t>
    <rPh sb="0" eb="2">
      <t>ホケン</t>
    </rPh>
    <rPh sb="2" eb="4">
      <t>ツミタテ</t>
    </rPh>
    <rPh sb="4" eb="5">
      <t>キン</t>
    </rPh>
    <phoneticPr fontId="2"/>
  </si>
  <si>
    <t>法人税等</t>
    <rPh sb="0" eb="3">
      <t>ホウジンゼイ</t>
    </rPh>
    <rPh sb="3" eb="4">
      <t>トウ</t>
    </rPh>
    <phoneticPr fontId="2"/>
  </si>
  <si>
    <t>当期純利益</t>
    <rPh sb="0" eb="2">
      <t>トウキ</t>
    </rPh>
    <rPh sb="2" eb="5">
      <t>ジュンリエキ</t>
    </rPh>
    <phoneticPr fontId="2"/>
  </si>
  <si>
    <t>法人税率は35％で計算している。</t>
    <rPh sb="0" eb="3">
      <t>ホウジンゼイ</t>
    </rPh>
    <rPh sb="3" eb="4">
      <t>リツ</t>
    </rPh>
    <rPh sb="9" eb="11">
      <t>ケイサン</t>
    </rPh>
    <phoneticPr fontId="2"/>
  </si>
  <si>
    <t>70期</t>
    <rPh sb="2" eb="3">
      <t>キ</t>
    </rPh>
    <phoneticPr fontId="2"/>
  </si>
  <si>
    <t>71期</t>
    <rPh sb="2" eb="3">
      <t>キ</t>
    </rPh>
    <phoneticPr fontId="2"/>
  </si>
  <si>
    <t>製造原価には、減価償却費がそれぞれ70期16百万、71期15百万含まれている。</t>
    <rPh sb="0" eb="2">
      <t>セイゾウ</t>
    </rPh>
    <rPh sb="2" eb="4">
      <t>ゲンカ</t>
    </rPh>
    <rPh sb="7" eb="12">
      <t>ゲンカショウキャクヒ</t>
    </rPh>
    <rPh sb="19" eb="20">
      <t>キ</t>
    </rPh>
    <rPh sb="22" eb="24">
      <t>ヒャクマン</t>
    </rPh>
    <rPh sb="27" eb="28">
      <t>キ</t>
    </rPh>
    <rPh sb="30" eb="32">
      <t>ヒャクマン</t>
    </rPh>
    <rPh sb="32" eb="33">
      <t>フク</t>
    </rPh>
    <phoneticPr fontId="2"/>
  </si>
  <si>
    <t>当期純利益</t>
    <rPh sb="0" eb="5">
      <t>トウキジュンリエキ</t>
    </rPh>
    <phoneticPr fontId="2"/>
  </si>
  <si>
    <t>71期実績</t>
    <rPh sb="2" eb="3">
      <t>キ</t>
    </rPh>
    <rPh sb="3" eb="5">
      <t>ジッセキ</t>
    </rPh>
    <phoneticPr fontId="2"/>
  </si>
  <si>
    <t>72期計画</t>
    <rPh sb="2" eb="3">
      <t>キ</t>
    </rPh>
    <rPh sb="3" eb="5">
      <t>ケイカク</t>
    </rPh>
    <phoneticPr fontId="2"/>
  </si>
  <si>
    <t>73期計画</t>
    <rPh sb="2" eb="3">
      <t>キ</t>
    </rPh>
    <rPh sb="3" eb="5">
      <t>ケイカク</t>
    </rPh>
    <phoneticPr fontId="2"/>
  </si>
  <si>
    <t>74期計画</t>
    <rPh sb="2" eb="3">
      <t>キ</t>
    </rPh>
    <rPh sb="3" eb="5">
      <t>ケイカク</t>
    </rPh>
    <phoneticPr fontId="2"/>
  </si>
  <si>
    <t>75期計画</t>
    <rPh sb="2" eb="3">
      <t>キ</t>
    </rPh>
    <rPh sb="3" eb="5">
      <t>ケイカク</t>
    </rPh>
    <phoneticPr fontId="2"/>
  </si>
  <si>
    <t>76期計画</t>
    <rPh sb="2" eb="3">
      <t>キ</t>
    </rPh>
    <rPh sb="3" eb="5">
      <t>ケイカク</t>
    </rPh>
    <phoneticPr fontId="2"/>
  </si>
  <si>
    <t>毎期５％アップを想定</t>
    <rPh sb="0" eb="2">
      <t>マイキ</t>
    </rPh>
    <rPh sb="8" eb="10">
      <t>ソウテイ</t>
    </rPh>
    <phoneticPr fontId="2"/>
  </si>
  <si>
    <t>73期に生産用機械設備および貯蔵設備導入。これにより3年古酒の販売量増加が76期に発生。</t>
    <rPh sb="2" eb="3">
      <t>キ</t>
    </rPh>
    <rPh sb="4" eb="7">
      <t>セイサンヨウ</t>
    </rPh>
    <rPh sb="7" eb="9">
      <t>キカイ</t>
    </rPh>
    <rPh sb="9" eb="11">
      <t>セツビ</t>
    </rPh>
    <rPh sb="14" eb="16">
      <t>チョゾウ</t>
    </rPh>
    <rPh sb="16" eb="18">
      <t>セツビ</t>
    </rPh>
    <rPh sb="18" eb="20">
      <t>ドウニュウ</t>
    </rPh>
    <rPh sb="27" eb="28">
      <t>ネン</t>
    </rPh>
    <rPh sb="28" eb="30">
      <t>コシュ</t>
    </rPh>
    <rPh sb="31" eb="33">
      <t>ハンバイ</t>
    </rPh>
    <rPh sb="33" eb="34">
      <t>リョウ</t>
    </rPh>
    <rPh sb="34" eb="36">
      <t>ゾウカ</t>
    </rPh>
    <rPh sb="39" eb="40">
      <t>キ</t>
    </rPh>
    <rPh sb="41" eb="43">
      <t>ハッセイ</t>
    </rPh>
    <phoneticPr fontId="2"/>
  </si>
  <si>
    <t>変動PLでは売上に伴って比例的に増加する材料費のみを変動費とする。全部原価PLでは製造原価に労務費、経費を含んでいる。</t>
    <rPh sb="0" eb="2">
      <t>ヘンドウ</t>
    </rPh>
    <rPh sb="6" eb="8">
      <t>ウリアゲ</t>
    </rPh>
    <rPh sb="9" eb="10">
      <t>トモナ</t>
    </rPh>
    <rPh sb="12" eb="15">
      <t>ヒレイテキ</t>
    </rPh>
    <rPh sb="16" eb="18">
      <t>ゾウカ</t>
    </rPh>
    <rPh sb="20" eb="23">
      <t>ザイリョウヒ</t>
    </rPh>
    <rPh sb="26" eb="28">
      <t>ヘンドウ</t>
    </rPh>
    <rPh sb="28" eb="29">
      <t>ヒ</t>
    </rPh>
    <rPh sb="33" eb="35">
      <t>ゼンブ</t>
    </rPh>
    <rPh sb="35" eb="37">
      <t>ゲンカ</t>
    </rPh>
    <rPh sb="41" eb="43">
      <t>セイゾウ</t>
    </rPh>
    <rPh sb="43" eb="45">
      <t>ゲンカ</t>
    </rPh>
    <rPh sb="46" eb="49">
      <t>ロウムヒ</t>
    </rPh>
    <rPh sb="50" eb="52">
      <t>ケイヒ</t>
    </rPh>
    <rPh sb="53" eb="54">
      <t>フク</t>
    </rPh>
    <phoneticPr fontId="2"/>
  </si>
  <si>
    <t>73期に生産用機械設備および貯蔵設備導入。</t>
    <rPh sb="2" eb="3">
      <t>キ</t>
    </rPh>
    <rPh sb="4" eb="7">
      <t>セイサンヨウ</t>
    </rPh>
    <rPh sb="7" eb="9">
      <t>キカイ</t>
    </rPh>
    <rPh sb="9" eb="11">
      <t>セツビ</t>
    </rPh>
    <rPh sb="14" eb="16">
      <t>チョゾウ</t>
    </rPh>
    <rPh sb="16" eb="18">
      <t>セツビ</t>
    </rPh>
    <rPh sb="18" eb="20">
      <t>ドウニュウ</t>
    </rPh>
    <phoneticPr fontId="2"/>
  </si>
  <si>
    <t>Eコマース運営費用、本土海外への新規開拓費用増加。その他高付加価値商品研究のための開発費、市場調査費用増加</t>
    <rPh sb="5" eb="7">
      <t>ウンエイ</t>
    </rPh>
    <rPh sb="7" eb="9">
      <t>ヒヨウ</t>
    </rPh>
    <rPh sb="10" eb="12">
      <t>ホンド</t>
    </rPh>
    <rPh sb="12" eb="14">
      <t>カイガイ</t>
    </rPh>
    <rPh sb="16" eb="18">
      <t>シンキ</t>
    </rPh>
    <rPh sb="18" eb="20">
      <t>カイタク</t>
    </rPh>
    <rPh sb="20" eb="22">
      <t>ヒヨウ</t>
    </rPh>
    <rPh sb="22" eb="24">
      <t>ゾウカ</t>
    </rPh>
    <rPh sb="27" eb="28">
      <t>タ</t>
    </rPh>
    <rPh sb="28" eb="29">
      <t>コウ</t>
    </rPh>
    <rPh sb="29" eb="31">
      <t>フカ</t>
    </rPh>
    <rPh sb="31" eb="33">
      <t>カチ</t>
    </rPh>
    <rPh sb="33" eb="35">
      <t>ショウヒン</t>
    </rPh>
    <rPh sb="35" eb="37">
      <t>ケンキュウ</t>
    </rPh>
    <rPh sb="41" eb="44">
      <t>カイハツヒ</t>
    </rPh>
    <rPh sb="45" eb="49">
      <t>シジョウチョウサ</t>
    </rPh>
    <rPh sb="49" eb="51">
      <t>ヒヨウ</t>
    </rPh>
    <rPh sb="51" eb="53">
      <t>ゾウカ</t>
    </rPh>
    <phoneticPr fontId="2"/>
  </si>
  <si>
    <t>D銀行</t>
    <rPh sb="1" eb="3">
      <t>ギンコウ</t>
    </rPh>
    <phoneticPr fontId="2"/>
  </si>
  <si>
    <t>有価証券購入資金</t>
    <rPh sb="0" eb="4">
      <t>ユウカショウケン</t>
    </rPh>
    <rPh sb="4" eb="6">
      <t>コウニュウ</t>
    </rPh>
    <rPh sb="6" eb="8">
      <t>シキン</t>
    </rPh>
    <phoneticPr fontId="2"/>
  </si>
  <si>
    <t>E銀行</t>
    <rPh sb="1" eb="3">
      <t>ギンコウ</t>
    </rPh>
    <phoneticPr fontId="2"/>
  </si>
  <si>
    <t>F信用金庫</t>
    <rPh sb="1" eb="3">
      <t>シンヨウ</t>
    </rPh>
    <rPh sb="3" eb="5">
      <t>キンコ</t>
    </rPh>
    <phoneticPr fontId="2"/>
  </si>
  <si>
    <t>年間</t>
    <rPh sb="0" eb="2">
      <t>ネンカン</t>
    </rPh>
    <phoneticPr fontId="2"/>
  </si>
  <si>
    <t>月間</t>
    <rPh sb="0" eb="2">
      <t>ゲッカン</t>
    </rPh>
    <phoneticPr fontId="2"/>
  </si>
  <si>
    <t>月返済額</t>
    <rPh sb="0" eb="1">
      <t>トウゲツ</t>
    </rPh>
    <rPh sb="1" eb="3">
      <t>ヘンサイ</t>
    </rPh>
    <rPh sb="3" eb="4">
      <t>ガク</t>
    </rPh>
    <phoneticPr fontId="2"/>
  </si>
  <si>
    <t>年間返済額</t>
    <rPh sb="0" eb="2">
      <t>ネンカン</t>
    </rPh>
    <rPh sb="2" eb="4">
      <t>ヘンサイ</t>
    </rPh>
    <rPh sb="4" eb="5">
      <t>ガク</t>
    </rPh>
    <phoneticPr fontId="2"/>
  </si>
  <si>
    <t>運転資金（過去赤字資金含む）</t>
    <rPh sb="0" eb="2">
      <t>ウンテン</t>
    </rPh>
    <rPh sb="2" eb="4">
      <t>シキン</t>
    </rPh>
    <rPh sb="5" eb="7">
      <t>カコ</t>
    </rPh>
    <rPh sb="7" eb="9">
      <t>アカジ</t>
    </rPh>
    <rPh sb="9" eb="11">
      <t>シキン</t>
    </rPh>
    <rPh sb="11" eb="12">
      <t>フク</t>
    </rPh>
    <phoneticPr fontId="2"/>
  </si>
  <si>
    <t>No</t>
  </si>
  <si>
    <t>融資組替え提案例</t>
    <rPh sb="0" eb="2">
      <t>ユウシ</t>
    </rPh>
    <rPh sb="2" eb="4">
      <t>クミカ</t>
    </rPh>
    <rPh sb="5" eb="7">
      <t>テイアン</t>
    </rPh>
    <rPh sb="7" eb="8">
      <t>レイ</t>
    </rPh>
    <phoneticPr fontId="2"/>
  </si>
  <si>
    <r>
      <t>中期事業計画（管理会計・直接原価計算方式）　</t>
    </r>
    <r>
      <rPr>
        <sz val="11"/>
        <color theme="1"/>
        <rFont val="メイリオ"/>
        <family val="3"/>
        <charset val="128"/>
      </rPr>
      <t>単位：百万円</t>
    </r>
    <rPh sb="0" eb="6">
      <t>チュウキジギョウケイカク</t>
    </rPh>
    <rPh sb="7" eb="9">
      <t>カンリ</t>
    </rPh>
    <rPh sb="9" eb="11">
      <t>カイケイ</t>
    </rPh>
    <rPh sb="12" eb="18">
      <t>チョクセツゲンカケイサン</t>
    </rPh>
    <rPh sb="18" eb="20">
      <t>ホウシキ</t>
    </rPh>
    <phoneticPr fontId="2"/>
  </si>
  <si>
    <t>検討メモ（利用は自由です。任意のメモ作成でもOKです。発表用の下書きとしてご利用ください。）</t>
    <rPh sb="0" eb="2">
      <t>ケントウ</t>
    </rPh>
    <rPh sb="5" eb="7">
      <t>リヨウ</t>
    </rPh>
    <rPh sb="8" eb="10">
      <t>ジユウ</t>
    </rPh>
    <rPh sb="13" eb="15">
      <t>ニンイ</t>
    </rPh>
    <rPh sb="18" eb="20">
      <t>サクセイ</t>
    </rPh>
    <rPh sb="27" eb="29">
      <t>ハッピョウ</t>
    </rPh>
    <rPh sb="29" eb="30">
      <t>ヨウ</t>
    </rPh>
    <rPh sb="31" eb="33">
      <t>シタガ</t>
    </rPh>
    <rPh sb="38" eb="40">
      <t>リヨウ</t>
    </rPh>
    <phoneticPr fontId="2"/>
  </si>
  <si>
    <t>ただし、財務数値の検討について言及することを妨げるものではありません。</t>
    <rPh sb="4" eb="6">
      <t>ザイム</t>
    </rPh>
    <rPh sb="6" eb="8">
      <t>スウチ</t>
    </rPh>
    <rPh sb="9" eb="11">
      <t>ケントウ</t>
    </rPh>
    <rPh sb="15" eb="17">
      <t>ゲンキュウ</t>
    </rPh>
    <rPh sb="22" eb="23">
      <t>サマタ</t>
    </rPh>
    <phoneticPr fontId="2"/>
  </si>
  <si>
    <t>乙社の発表は主として、借入金の組替え提案としてください。</t>
    <rPh sb="0" eb="1">
      <t>オツ</t>
    </rPh>
    <rPh sb="1" eb="2">
      <t>シャ</t>
    </rPh>
    <rPh sb="3" eb="5">
      <t>ハッピョウ</t>
    </rPh>
    <rPh sb="6" eb="7">
      <t>シュ</t>
    </rPh>
    <rPh sb="11" eb="13">
      <t>カリイレ</t>
    </rPh>
    <rPh sb="13" eb="14">
      <t>キン</t>
    </rPh>
    <rPh sb="15" eb="17">
      <t>クミカ</t>
    </rPh>
    <rPh sb="18" eb="20">
      <t>テイアン</t>
    </rPh>
    <phoneticPr fontId="2"/>
  </si>
  <si>
    <t>乙社の財務に実態修正すべき事項は無いものとして考えてください。</t>
    <rPh sb="0" eb="1">
      <t>オツ</t>
    </rPh>
    <rPh sb="1" eb="2">
      <t>シャ</t>
    </rPh>
    <rPh sb="3" eb="5">
      <t>ザイム</t>
    </rPh>
    <rPh sb="6" eb="8">
      <t>ジッタイ</t>
    </rPh>
    <rPh sb="8" eb="10">
      <t>シュウセイ</t>
    </rPh>
    <rPh sb="13" eb="15">
      <t>ジコウ</t>
    </rPh>
    <rPh sb="16" eb="17">
      <t>ナ</t>
    </rPh>
    <rPh sb="23" eb="24">
      <t>カンガ</t>
    </rPh>
    <phoneticPr fontId="2"/>
  </si>
  <si>
    <t>不明な点等については自ら仮定を置いて検討ください。</t>
    <rPh sb="0" eb="2">
      <t>フメイ</t>
    </rPh>
    <rPh sb="3" eb="4">
      <t>テン</t>
    </rPh>
    <rPh sb="4" eb="5">
      <t>トウ</t>
    </rPh>
    <rPh sb="10" eb="11">
      <t>ミズカ</t>
    </rPh>
    <rPh sb="12" eb="14">
      <t>カテイ</t>
    </rPh>
    <rPh sb="15" eb="16">
      <t>オ</t>
    </rPh>
    <rPh sb="18" eb="20">
      <t>ケントウ</t>
    </rPh>
    <phoneticPr fontId="2"/>
  </si>
  <si>
    <t>中期事業計画は、乙社で検討されたものですが、矛盾点や留意点があれば触れてください。</t>
    <rPh sb="0" eb="6">
      <t>チュウキジギョウケイカク</t>
    </rPh>
    <rPh sb="8" eb="9">
      <t>オツ</t>
    </rPh>
    <rPh sb="9" eb="10">
      <t>シャ</t>
    </rPh>
    <rPh sb="11" eb="13">
      <t>ケントウ</t>
    </rPh>
    <rPh sb="33" eb="34">
      <t>フ</t>
    </rPh>
    <phoneticPr fontId="2"/>
  </si>
  <si>
    <t>乙酒造株式会社検討にあたっての前提</t>
    <rPh sb="0" eb="1">
      <t>オツ</t>
    </rPh>
    <rPh sb="1" eb="3">
      <t>シュゾウ</t>
    </rPh>
    <rPh sb="3" eb="7">
      <t>カブシキガイシャ</t>
    </rPh>
    <rPh sb="7" eb="9">
      <t>ケントウ</t>
    </rPh>
    <rPh sb="15" eb="17">
      <t>ゼンテイ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</si>
</sst>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メイリオ"/>
      <family val="2"/>
      <charset val="128"/>
    </font>
    <font>
      <sz val="10"/>
      <color theme="1"/>
      <name val="メイリオ"/>
      <family val="2"/>
      <charset val="128"/>
    </font>
    <font>
      <sz val="6"/>
      <name val="メイリオ"/>
      <family val="2"/>
      <charset val="128"/>
    </font>
    <font>
      <sz val="14"/>
      <color theme="1"/>
      <name val="メイリオ"/>
      <family val="2"/>
      <charset val="128"/>
    </font>
    <font>
      <sz val="12"/>
      <color theme="1"/>
      <name val="メイリオ"/>
      <family val="3"/>
      <charset val="128"/>
    </font>
    <font>
      <sz val="9"/>
      <color theme="1"/>
      <name val="メイリオ"/>
      <family val="2"/>
      <charset val="128"/>
    </font>
    <font>
      <sz val="14"/>
      <color theme="1"/>
      <name val="メイリオ"/>
      <family val="3"/>
      <charset val="128"/>
    </font>
    <font>
      <sz val="24"/>
      <color theme="1"/>
      <name val="メイリオ"/>
      <family val="3"/>
      <charset val="128"/>
    </font>
    <font>
      <sz val="22"/>
      <color theme="1"/>
      <name val="メイリオ"/>
      <family val="2"/>
      <charset val="128"/>
    </font>
    <font>
      <sz val="11"/>
      <color theme="1"/>
      <name val="メイリオ"/>
      <family val="3"/>
      <charset val="128"/>
    </font>
    <font>
      <sz val="18"/>
      <color theme="1"/>
      <name val="メイリオ"/>
      <family val="2"/>
      <charset val="128"/>
    </font>
  </fonts>
  <fills count="3">
    <fill>
      <patternFill patternType="none"/>
    </fill>
    <fill>
      <patternFill patternType="gray125"/>
    </fill>
    <fill>
      <patternFill patternType="solid">
        <fgColor theme="2"/>
        <bgColor indexed="64"/>
      </patternFill>
    </fill>
  </fills>
  <borders count="37">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top/>
      <bottom/>
      <diagonal/>
    </border>
    <border>
      <left style="thick">
        <color auto="1"/>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auto="1"/>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thick">
        <color auto="1"/>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auto="1"/>
      </right>
      <top/>
      <bottom style="thin">
        <color indexed="64"/>
      </bottom>
      <diagonal/>
    </border>
    <border>
      <left style="thin">
        <color indexed="64"/>
      </left>
      <right style="thick">
        <color auto="1"/>
      </right>
      <top style="thin">
        <color indexed="64"/>
      </top>
      <bottom/>
      <diagonal/>
    </border>
    <border>
      <left style="thin">
        <color indexed="64"/>
      </left>
      <right style="thick">
        <color auto="1"/>
      </right>
      <top/>
      <bottom/>
      <diagonal/>
    </border>
    <border>
      <left style="thin">
        <color indexed="64"/>
      </left>
      <right style="thick">
        <color auto="1"/>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ck">
        <color auto="1"/>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ck">
        <color auto="1"/>
      </left>
      <right/>
      <top style="medium">
        <color indexed="64"/>
      </top>
      <bottom style="hair">
        <color auto="1"/>
      </bottom>
      <diagonal/>
    </border>
    <border>
      <left/>
      <right style="thin">
        <color indexed="64"/>
      </right>
      <top style="medium">
        <color indexed="64"/>
      </top>
      <bottom style="hair">
        <color auto="1"/>
      </bottom>
      <diagonal/>
    </border>
    <border>
      <left style="thick">
        <color auto="1"/>
      </left>
      <right/>
      <top style="thin">
        <color auto="1"/>
      </top>
      <bottom style="hair">
        <color auto="1"/>
      </bottom>
      <diagonal/>
    </border>
    <border>
      <left/>
      <right style="thin">
        <color indexed="64"/>
      </right>
      <top style="thin">
        <color auto="1"/>
      </top>
      <bottom style="hair">
        <color auto="1"/>
      </bottom>
      <diagonal/>
    </border>
    <border>
      <left style="thick">
        <color auto="1"/>
      </left>
      <right/>
      <top/>
      <bottom style="hair">
        <color auto="1"/>
      </bottom>
      <diagonal/>
    </border>
    <border>
      <left style="thin">
        <color indexed="64"/>
      </left>
      <right style="thin">
        <color indexed="64"/>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0" fillId="0" borderId="0" xfId="0" applyAlignment="1">
      <alignment vertical="center" wrapText="1"/>
    </xf>
    <xf numFmtId="0" fontId="0" fillId="0" borderId="1" xfId="0" applyBorder="1">
      <alignment vertical="center"/>
    </xf>
    <xf numFmtId="0" fontId="3" fillId="0" borderId="0" xfId="0" applyFont="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2" xfId="0" applyBorder="1">
      <alignment vertical="center"/>
    </xf>
    <xf numFmtId="0" fontId="0" fillId="0" borderId="13" xfId="0" applyBorder="1">
      <alignment vertical="center"/>
    </xf>
    <xf numFmtId="0" fontId="0" fillId="0" borderId="6" xfId="0" applyBorder="1" applyAlignment="1">
      <alignment horizontal="center" vertical="center"/>
    </xf>
    <xf numFmtId="0" fontId="0" fillId="0" borderId="14" xfId="0" applyBorder="1">
      <alignment vertical="center"/>
    </xf>
    <xf numFmtId="0" fontId="0" fillId="0" borderId="9"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17" xfId="0" applyBorder="1">
      <alignment vertical="center"/>
    </xf>
    <xf numFmtId="0" fontId="0" fillId="0" borderId="21" xfId="0" applyBorder="1">
      <alignment vertical="center"/>
    </xf>
    <xf numFmtId="0" fontId="0" fillId="0" borderId="22" xfId="0" applyBorder="1">
      <alignment vertical="center"/>
    </xf>
    <xf numFmtId="0" fontId="0" fillId="0" borderId="20" xfId="0" applyBorder="1">
      <alignment vertical="center"/>
    </xf>
    <xf numFmtId="0" fontId="0" fillId="0" borderId="24" xfId="0" applyBorder="1">
      <alignment vertical="center"/>
    </xf>
    <xf numFmtId="0" fontId="0" fillId="0" borderId="25" xfId="0" applyBorder="1">
      <alignment vertical="center"/>
    </xf>
    <xf numFmtId="0" fontId="0" fillId="0" borderId="23"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5" fillId="0" borderId="12" xfId="0" applyFont="1"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4" fillId="0" borderId="0" xfId="0" applyFont="1" applyAlignment="1">
      <alignment horizontal="centerContinuous" vertical="center"/>
    </xf>
    <xf numFmtId="0" fontId="0" fillId="0" borderId="5" xfId="0" applyBorder="1" applyAlignment="1">
      <alignment vertical="center" wrapText="1"/>
    </xf>
    <xf numFmtId="38" fontId="0" fillId="0" borderId="5" xfId="1" applyFont="1" applyBorder="1">
      <alignment vertical="center"/>
    </xf>
    <xf numFmtId="38" fontId="0" fillId="2" borderId="5" xfId="1" applyFont="1" applyFill="1" applyBorder="1">
      <alignment vertical="center"/>
    </xf>
    <xf numFmtId="0" fontId="0" fillId="0" borderId="5" xfId="0" applyBorder="1" applyAlignment="1">
      <alignment horizontal="right" vertical="center"/>
    </xf>
    <xf numFmtId="38" fontId="0" fillId="0" borderId="5" xfId="1" applyFont="1" applyFill="1" applyBorder="1">
      <alignment vertical="center"/>
    </xf>
    <xf numFmtId="0" fontId="0" fillId="0" borderId="16" xfId="0" applyBorder="1" applyAlignment="1">
      <alignment horizontal="center" vertical="center"/>
    </xf>
    <xf numFmtId="38" fontId="0" fillId="0" borderId="16" xfId="1" applyFont="1" applyBorder="1">
      <alignment vertical="center"/>
    </xf>
    <xf numFmtId="38" fontId="0" fillId="2" borderId="16" xfId="1" applyFont="1" applyFill="1" applyBorder="1">
      <alignment vertical="center"/>
    </xf>
    <xf numFmtId="0" fontId="0" fillId="0" borderId="33" xfId="0" applyBorder="1" applyAlignment="1">
      <alignment horizontal="center" vertical="center"/>
    </xf>
    <xf numFmtId="0" fontId="0" fillId="0" borderId="33" xfId="0" applyBorder="1" applyAlignment="1">
      <alignment horizontal="center" vertical="center" wrapText="1"/>
    </xf>
    <xf numFmtId="38" fontId="0" fillId="0" borderId="5" xfId="1" applyFont="1" applyFill="1" applyBorder="1" applyAlignment="1">
      <alignment vertical="center" wrapText="1"/>
    </xf>
    <xf numFmtId="38" fontId="0" fillId="0" borderId="5" xfId="1" applyFont="1" applyBorder="1" applyAlignment="1">
      <alignment vertical="center" wrapText="1"/>
    </xf>
    <xf numFmtId="0" fontId="6" fillId="0" borderId="0" xfId="0" applyFont="1" applyAlignment="1">
      <alignment horizontal="left" vertical="center"/>
    </xf>
    <xf numFmtId="38" fontId="0" fillId="0" borderId="0" xfId="0" applyNumberFormat="1">
      <alignment vertical="center"/>
    </xf>
    <xf numFmtId="0" fontId="7" fillId="0" borderId="5" xfId="0" applyFont="1" applyBorder="1" applyAlignment="1">
      <alignment horizontal="center" vertical="center"/>
    </xf>
    <xf numFmtId="0" fontId="8" fillId="0" borderId="0" xfId="0" applyFont="1">
      <alignment vertical="center"/>
    </xf>
    <xf numFmtId="0" fontId="0" fillId="0" borderId="0" xfId="0" applyAlignment="1">
      <alignment vertical="top"/>
    </xf>
    <xf numFmtId="1" fontId="0" fillId="0" borderId="5" xfId="0" applyNumberFormat="1" applyBorder="1">
      <alignment vertical="center"/>
    </xf>
    <xf numFmtId="1" fontId="0" fillId="0" borderId="0" xfId="0" applyNumberFormat="1">
      <alignment vertical="center"/>
    </xf>
    <xf numFmtId="38" fontId="0" fillId="0" borderId="0" xfId="1" applyFont="1">
      <alignment vertical="center"/>
    </xf>
    <xf numFmtId="38" fontId="0" fillId="0" borderId="16" xfId="1" applyFont="1" applyFill="1" applyBorder="1" applyAlignment="1">
      <alignment vertical="center" wrapText="1"/>
    </xf>
    <xf numFmtId="0" fontId="4" fillId="0" borderId="5" xfId="0" applyFont="1" applyBorder="1" applyAlignment="1">
      <alignment horizontal="center" vertical="center"/>
    </xf>
    <xf numFmtId="0" fontId="10" fillId="0" borderId="0" xfId="0" applyFont="1">
      <alignment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266700</xdr:colOff>
      <xdr:row>15</xdr:row>
      <xdr:rowOff>161925</xdr:rowOff>
    </xdr:from>
    <xdr:to>
      <xdr:col>4</xdr:col>
      <xdr:colOff>751332</xdr:colOff>
      <xdr:row>17</xdr:row>
      <xdr:rowOff>200025</xdr:rowOff>
    </xdr:to>
    <xdr:sp macro="" textlink="">
      <xdr:nvSpPr>
        <xdr:cNvPr id="2" name="矢印: 下 1">
          <a:extLst>
            <a:ext uri="{FF2B5EF4-FFF2-40B4-BE49-F238E27FC236}">
              <a16:creationId xmlns:a16="http://schemas.microsoft.com/office/drawing/2014/main" id="{8FB8CFE2-0CEF-1ACD-28FB-2B6B9A43560F}"/>
            </a:ext>
          </a:extLst>
        </xdr:cNvPr>
        <xdr:cNvSpPr/>
      </xdr:nvSpPr>
      <xdr:spPr>
        <a:xfrm>
          <a:off x="4114800" y="4105275"/>
          <a:ext cx="484632"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D9DA-0793-493E-B343-FB721B6FFCF0}">
  <sheetPr>
    <tabColor rgb="FFFFFF00"/>
  </sheetPr>
  <dimension ref="A1:N19"/>
  <sheetViews>
    <sheetView tabSelected="1" zoomScaleNormal="100" workbookViewId="0">
      <selection activeCell="F7" sqref="F7"/>
    </sheetView>
  </sheetViews>
  <sheetFormatPr defaultRowHeight="16.5" x14ac:dyDescent="0.4"/>
  <sheetData>
    <row r="1" spans="1:14" ht="43.5" customHeight="1" x14ac:dyDescent="0.4">
      <c r="A1" s="64" t="s">
        <v>112</v>
      </c>
      <c r="B1" s="65"/>
      <c r="C1" s="65"/>
      <c r="D1" s="65"/>
      <c r="E1" s="65"/>
      <c r="F1" s="65"/>
      <c r="G1" s="65"/>
      <c r="H1" s="66"/>
      <c r="I1" s="63"/>
      <c r="J1" s="63"/>
      <c r="K1" s="63"/>
      <c r="L1" s="63"/>
      <c r="M1" s="63"/>
      <c r="N1" s="63"/>
    </row>
    <row r="2" spans="1:14" ht="30" customHeight="1" x14ac:dyDescent="0.4">
      <c r="A2" s="63"/>
      <c r="B2" s="63"/>
      <c r="C2" s="63"/>
      <c r="D2" s="63"/>
      <c r="E2" s="63"/>
      <c r="F2" s="63"/>
      <c r="G2" s="63"/>
      <c r="H2" s="63"/>
      <c r="I2" s="63"/>
      <c r="J2" s="63"/>
      <c r="K2" s="63"/>
      <c r="L2" s="63"/>
      <c r="M2" s="63"/>
      <c r="N2" s="63"/>
    </row>
    <row r="3" spans="1:14" ht="45" customHeight="1" x14ac:dyDescent="0.4">
      <c r="A3" s="63">
        <v>1</v>
      </c>
      <c r="B3" s="63" t="s">
        <v>108</v>
      </c>
      <c r="C3" s="63"/>
      <c r="D3" s="63"/>
      <c r="E3" s="63"/>
      <c r="F3" s="63"/>
      <c r="G3" s="63"/>
      <c r="H3" s="63"/>
      <c r="I3" s="63"/>
      <c r="J3" s="63"/>
      <c r="K3" s="63"/>
      <c r="L3" s="63"/>
      <c r="M3" s="63"/>
      <c r="N3" s="63"/>
    </row>
    <row r="4" spans="1:14" ht="45" customHeight="1" x14ac:dyDescent="0.4">
      <c r="A4" s="63"/>
      <c r="B4" s="63" t="s">
        <v>107</v>
      </c>
      <c r="C4" s="63"/>
      <c r="D4" s="63"/>
      <c r="E4" s="63"/>
      <c r="F4" s="63"/>
      <c r="G4" s="63"/>
      <c r="H4" s="63"/>
      <c r="I4" s="63"/>
      <c r="J4" s="63"/>
      <c r="K4" s="63"/>
      <c r="L4" s="63"/>
      <c r="M4" s="63"/>
      <c r="N4" s="63"/>
    </row>
    <row r="5" spans="1:14" ht="45" customHeight="1" x14ac:dyDescent="0.4">
      <c r="A5" s="63">
        <v>2</v>
      </c>
      <c r="B5" s="63" t="s">
        <v>109</v>
      </c>
      <c r="C5" s="63"/>
      <c r="D5" s="63"/>
      <c r="E5" s="63"/>
      <c r="F5" s="63"/>
      <c r="G5" s="63"/>
      <c r="H5" s="63"/>
      <c r="I5" s="63"/>
      <c r="J5" s="63"/>
      <c r="K5" s="63"/>
      <c r="L5" s="63"/>
      <c r="M5" s="63"/>
      <c r="N5" s="63"/>
    </row>
    <row r="6" spans="1:14" ht="45" customHeight="1" x14ac:dyDescent="0.4">
      <c r="A6" s="63">
        <v>3</v>
      </c>
      <c r="B6" s="63" t="s">
        <v>111</v>
      </c>
      <c r="C6" s="63"/>
      <c r="D6" s="63"/>
      <c r="E6" s="63"/>
      <c r="F6" s="63"/>
      <c r="G6" s="63"/>
      <c r="H6" s="63"/>
      <c r="I6" s="63"/>
      <c r="J6" s="63"/>
      <c r="K6" s="63"/>
      <c r="L6" s="63"/>
      <c r="M6" s="63"/>
      <c r="N6" s="63"/>
    </row>
    <row r="7" spans="1:14" ht="45" customHeight="1" x14ac:dyDescent="0.4">
      <c r="A7" s="63">
        <v>4</v>
      </c>
      <c r="B7" s="63" t="s">
        <v>110</v>
      </c>
      <c r="C7" s="63"/>
      <c r="D7" s="63"/>
      <c r="E7" s="63"/>
      <c r="F7" s="63"/>
      <c r="G7" s="63"/>
      <c r="H7" s="63"/>
      <c r="I7" s="63"/>
      <c r="J7" s="63"/>
      <c r="K7" s="63"/>
      <c r="L7" s="63"/>
      <c r="M7" s="63"/>
      <c r="N7" s="63"/>
    </row>
    <row r="8" spans="1:14" ht="45" customHeight="1" x14ac:dyDescent="0.4">
      <c r="A8" s="63"/>
      <c r="B8" s="63"/>
      <c r="C8" s="63"/>
      <c r="D8" s="63"/>
      <c r="E8" s="63"/>
      <c r="F8" s="63"/>
      <c r="G8" s="63"/>
      <c r="H8" s="63"/>
      <c r="I8" s="63"/>
      <c r="J8" s="63"/>
      <c r="K8" s="63"/>
      <c r="L8" s="63"/>
      <c r="M8" s="63"/>
      <c r="N8" s="63"/>
    </row>
    <row r="9" spans="1:14" ht="45" customHeight="1" x14ac:dyDescent="0.4">
      <c r="A9" s="63"/>
      <c r="B9" s="63"/>
      <c r="C9" s="63"/>
      <c r="D9" s="63"/>
      <c r="E9" s="63"/>
      <c r="F9" s="63"/>
      <c r="G9" s="63"/>
      <c r="H9" s="63"/>
      <c r="I9" s="63"/>
      <c r="J9" s="63"/>
      <c r="K9" s="63"/>
      <c r="L9" s="63"/>
      <c r="M9" s="63"/>
      <c r="N9" s="63"/>
    </row>
    <row r="10" spans="1:14" ht="45" customHeight="1" x14ac:dyDescent="0.4">
      <c r="A10" s="63"/>
      <c r="B10" s="63"/>
      <c r="C10" s="63"/>
      <c r="D10" s="63"/>
      <c r="E10" s="63"/>
      <c r="F10" s="63"/>
      <c r="G10" s="63"/>
      <c r="H10" s="63"/>
      <c r="I10" s="63"/>
      <c r="J10" s="63"/>
      <c r="K10" s="63"/>
      <c r="L10" s="63"/>
      <c r="M10" s="63"/>
      <c r="N10" s="63"/>
    </row>
    <row r="11" spans="1:14" ht="45" customHeight="1" x14ac:dyDescent="0.4">
      <c r="A11" s="63"/>
      <c r="B11" s="63"/>
      <c r="C11" s="63"/>
      <c r="D11" s="63"/>
      <c r="E11" s="63"/>
      <c r="F11" s="63"/>
      <c r="G11" s="63"/>
      <c r="H11" s="63"/>
      <c r="I11" s="63"/>
      <c r="J11" s="63"/>
      <c r="K11" s="63"/>
      <c r="L11" s="63"/>
      <c r="M11" s="63"/>
      <c r="N11" s="63"/>
    </row>
    <row r="12" spans="1:14" ht="45" customHeight="1" x14ac:dyDescent="0.4">
      <c r="A12" s="63"/>
      <c r="B12" s="63"/>
      <c r="C12" s="63"/>
      <c r="D12" s="63"/>
      <c r="E12" s="63"/>
      <c r="F12" s="63"/>
      <c r="G12" s="63"/>
      <c r="H12" s="63"/>
      <c r="I12" s="63"/>
      <c r="J12" s="63"/>
      <c r="K12" s="63"/>
      <c r="L12" s="63"/>
      <c r="M12" s="63"/>
      <c r="N12" s="63"/>
    </row>
    <row r="13" spans="1:14" ht="45" customHeight="1" x14ac:dyDescent="0.4">
      <c r="A13" s="63"/>
      <c r="B13" s="63"/>
      <c r="C13" s="63"/>
      <c r="D13" s="63"/>
      <c r="E13" s="63"/>
      <c r="F13" s="63"/>
      <c r="G13" s="63"/>
      <c r="H13" s="63"/>
      <c r="I13" s="63"/>
      <c r="J13" s="63"/>
      <c r="K13" s="63"/>
      <c r="L13" s="63"/>
      <c r="M13" s="63"/>
      <c r="N13" s="63"/>
    </row>
    <row r="14" spans="1:14" ht="45" customHeight="1" x14ac:dyDescent="0.4">
      <c r="A14" s="63"/>
      <c r="B14" s="63"/>
      <c r="C14" s="63"/>
      <c r="D14" s="63"/>
      <c r="E14" s="63"/>
      <c r="F14" s="63"/>
      <c r="G14" s="63"/>
      <c r="H14" s="63"/>
      <c r="I14" s="63"/>
      <c r="J14" s="63"/>
      <c r="K14" s="63"/>
      <c r="L14" s="63"/>
      <c r="M14" s="63"/>
      <c r="N14" s="63"/>
    </row>
    <row r="15" spans="1:14" ht="45" customHeight="1" x14ac:dyDescent="0.4">
      <c r="A15" s="63"/>
      <c r="B15" s="63"/>
      <c r="C15" s="63"/>
      <c r="D15" s="63"/>
      <c r="E15" s="63"/>
      <c r="F15" s="63"/>
      <c r="G15" s="63"/>
      <c r="H15" s="63"/>
      <c r="I15" s="63"/>
      <c r="J15" s="63"/>
      <c r="K15" s="63"/>
      <c r="L15" s="63"/>
      <c r="M15" s="63"/>
      <c r="N15" s="63"/>
    </row>
    <row r="16" spans="1:14" ht="45" customHeight="1" x14ac:dyDescent="0.4"/>
    <row r="17" ht="45" customHeight="1" x14ac:dyDescent="0.4"/>
    <row r="18" ht="45" customHeight="1" x14ac:dyDescent="0.4"/>
    <row r="19" ht="45" customHeight="1" x14ac:dyDescent="0.4"/>
  </sheetData>
  <mergeCells count="1">
    <mergeCell ref="A1:H1"/>
  </mergeCells>
  <phoneticPr fontId="2"/>
  <pageMargins left="0.70866141732283472" right="0.70866141732283472" top="0.74803149606299213" bottom="0.74803149606299213" header="0.31496062992125984" footer="0.31496062992125984"/>
  <pageSetup paperSize="9" scale="87" orientation="landscape" useFirstPageNumber="1" r:id="rId1"/>
  <headerFoot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9"/>
  <sheetViews>
    <sheetView showGridLines="0" zoomScale="150" zoomScaleNormal="150" workbookViewId="0">
      <selection activeCell="I9" sqref="I9"/>
    </sheetView>
  </sheetViews>
  <sheetFormatPr defaultRowHeight="16.5" x14ac:dyDescent="0.4"/>
  <cols>
    <col min="1" max="1" width="12.75" customWidth="1"/>
    <col min="2" max="2" width="13" customWidth="1"/>
    <col min="3" max="4" width="11.375" customWidth="1"/>
    <col min="5" max="5" width="12.75" customWidth="1"/>
    <col min="6" max="6" width="13" customWidth="1"/>
    <col min="7" max="8" width="11.375" customWidth="1"/>
  </cols>
  <sheetData>
    <row r="1" spans="1:9" ht="45" customHeight="1" x14ac:dyDescent="0.4">
      <c r="A1" s="40" t="s">
        <v>68</v>
      </c>
      <c r="B1" s="40"/>
      <c r="C1" s="40"/>
      <c r="D1" s="40"/>
      <c r="E1" s="40"/>
      <c r="F1" s="40"/>
      <c r="G1" s="40"/>
      <c r="H1" s="40"/>
    </row>
    <row r="2" spans="1:9" x14ac:dyDescent="0.4">
      <c r="A2" s="8"/>
      <c r="B2" s="16"/>
      <c r="C2" s="17" t="s">
        <v>62</v>
      </c>
      <c r="D2" s="23" t="s">
        <v>63</v>
      </c>
      <c r="E2" s="9"/>
      <c r="F2" s="16"/>
      <c r="G2" s="22" t="s">
        <v>62</v>
      </c>
      <c r="H2" s="10" t="s">
        <v>63</v>
      </c>
    </row>
    <row r="3" spans="1:9" ht="17.25" thickBot="1" x14ac:dyDescent="0.45">
      <c r="A3" s="11"/>
      <c r="B3" s="18"/>
      <c r="C3" s="19" t="s">
        <v>79</v>
      </c>
      <c r="D3" s="19" t="s">
        <v>80</v>
      </c>
      <c r="E3" s="5"/>
      <c r="F3" s="18"/>
      <c r="G3" s="19" t="s">
        <v>79</v>
      </c>
      <c r="H3" s="19" t="s">
        <v>80</v>
      </c>
      <c r="I3" s="12"/>
    </row>
    <row r="4" spans="1:9" x14ac:dyDescent="0.4">
      <c r="A4" s="26" t="s">
        <v>0</v>
      </c>
      <c r="B4" s="27"/>
      <c r="C4" s="26">
        <f>SUM(C5:C9)</f>
        <v>343</v>
      </c>
      <c r="D4" s="28">
        <f>SUM(D5:D9)</f>
        <v>362</v>
      </c>
      <c r="E4" s="32" t="s">
        <v>1</v>
      </c>
      <c r="F4" s="27"/>
      <c r="G4" s="27">
        <f>SUM(G5:G9)</f>
        <v>57</v>
      </c>
      <c r="H4" s="33">
        <f>SUM(H5:H9)</f>
        <v>68</v>
      </c>
    </row>
    <row r="5" spans="1:9" x14ac:dyDescent="0.4">
      <c r="A5" s="12"/>
      <c r="B5" s="20" t="s">
        <v>2</v>
      </c>
      <c r="C5" s="12">
        <v>75</v>
      </c>
      <c r="D5" s="24">
        <v>60</v>
      </c>
      <c r="E5" s="4"/>
      <c r="F5" s="20" t="s">
        <v>3</v>
      </c>
      <c r="G5" s="20">
        <v>25</v>
      </c>
      <c r="H5" s="13">
        <v>30</v>
      </c>
    </row>
    <row r="6" spans="1:9" x14ac:dyDescent="0.4">
      <c r="A6" s="12"/>
      <c r="B6" s="20" t="s">
        <v>4</v>
      </c>
      <c r="C6" s="12">
        <v>56</v>
      </c>
      <c r="D6" s="24">
        <v>72</v>
      </c>
      <c r="E6" s="4"/>
      <c r="F6" s="20" t="s">
        <v>5</v>
      </c>
      <c r="G6" s="20">
        <v>12</v>
      </c>
      <c r="H6" s="13">
        <v>13</v>
      </c>
    </row>
    <row r="7" spans="1:9" x14ac:dyDescent="0.4">
      <c r="A7" s="12"/>
      <c r="B7" s="20" t="s">
        <v>6</v>
      </c>
      <c r="C7" s="12">
        <v>204</v>
      </c>
      <c r="D7" s="24">
        <v>220</v>
      </c>
      <c r="E7" s="4"/>
      <c r="F7" s="20" t="s">
        <v>7</v>
      </c>
      <c r="G7" s="20">
        <v>20</v>
      </c>
      <c r="H7" s="13">
        <v>25</v>
      </c>
    </row>
    <row r="8" spans="1:9" x14ac:dyDescent="0.4">
      <c r="A8" s="12"/>
      <c r="B8" s="20" t="s">
        <v>8</v>
      </c>
      <c r="C8" s="12">
        <v>8</v>
      </c>
      <c r="D8" s="24">
        <v>10</v>
      </c>
      <c r="E8" s="4"/>
      <c r="F8" s="20"/>
      <c r="G8" s="20"/>
      <c r="H8" s="13"/>
    </row>
    <row r="9" spans="1:9" x14ac:dyDescent="0.4">
      <c r="A9" s="2"/>
      <c r="B9" s="21"/>
      <c r="C9" s="2"/>
      <c r="D9" s="25"/>
      <c r="E9" s="4"/>
      <c r="F9" s="20"/>
      <c r="G9" s="20"/>
      <c r="H9" s="13"/>
    </row>
    <row r="10" spans="1:9" x14ac:dyDescent="0.4">
      <c r="A10" s="29" t="s">
        <v>9</v>
      </c>
      <c r="B10" s="30"/>
      <c r="C10" s="29">
        <f>C11+C15</f>
        <v>128</v>
      </c>
      <c r="D10" s="31">
        <f>D11+D15</f>
        <v>110</v>
      </c>
      <c r="E10" s="34" t="s">
        <v>10</v>
      </c>
      <c r="F10" s="30"/>
      <c r="G10" s="30">
        <f>G11</f>
        <v>520</v>
      </c>
      <c r="H10" s="35">
        <f>H11</f>
        <v>450</v>
      </c>
    </row>
    <row r="11" spans="1:9" x14ac:dyDescent="0.4">
      <c r="A11" s="12" t="s">
        <v>11</v>
      </c>
      <c r="B11" s="20"/>
      <c r="C11" s="12">
        <f>SUM(C12:C14)</f>
        <v>122</v>
      </c>
      <c r="D11" s="24">
        <f>SUM(D12:D14)</f>
        <v>101</v>
      </c>
      <c r="E11" s="4"/>
      <c r="F11" s="20" t="s">
        <v>12</v>
      </c>
      <c r="G11" s="20">
        <v>520</v>
      </c>
      <c r="H11" s="13">
        <v>450</v>
      </c>
    </row>
    <row r="12" spans="1:9" x14ac:dyDescent="0.4">
      <c r="A12" s="12"/>
      <c r="B12" s="20" t="s">
        <v>13</v>
      </c>
      <c r="C12" s="12">
        <v>30</v>
      </c>
      <c r="D12" s="24">
        <v>25</v>
      </c>
      <c r="E12" s="14"/>
      <c r="F12" s="21"/>
      <c r="G12" s="21"/>
      <c r="H12" s="15"/>
    </row>
    <row r="13" spans="1:9" x14ac:dyDescent="0.4">
      <c r="A13" s="12"/>
      <c r="B13" s="20" t="s">
        <v>14</v>
      </c>
      <c r="C13" s="12">
        <v>60</v>
      </c>
      <c r="D13" s="24">
        <v>51</v>
      </c>
      <c r="E13" s="4" t="s">
        <v>23</v>
      </c>
      <c r="F13" s="20"/>
      <c r="G13" s="20">
        <f>G4+G10</f>
        <v>577</v>
      </c>
      <c r="H13" s="13">
        <f>H4+H10</f>
        <v>518</v>
      </c>
    </row>
    <row r="14" spans="1:9" x14ac:dyDescent="0.4">
      <c r="A14" s="12"/>
      <c r="B14" s="20" t="s">
        <v>15</v>
      </c>
      <c r="C14" s="12">
        <v>32</v>
      </c>
      <c r="D14" s="24">
        <v>25</v>
      </c>
      <c r="E14" s="14"/>
      <c r="F14" s="21"/>
      <c r="G14" s="21"/>
      <c r="H14" s="15"/>
    </row>
    <row r="15" spans="1:9" x14ac:dyDescent="0.4">
      <c r="A15" s="12" t="s">
        <v>16</v>
      </c>
      <c r="B15" s="20"/>
      <c r="C15" s="12">
        <f>SUM(C16:C17)</f>
        <v>6</v>
      </c>
      <c r="D15" s="24">
        <f>SUM(D16:D17)</f>
        <v>9</v>
      </c>
      <c r="E15" s="37" t="s">
        <v>17</v>
      </c>
      <c r="F15" s="38"/>
      <c r="G15" s="38">
        <f>SUM(G16:G17)</f>
        <v>-106</v>
      </c>
      <c r="H15" s="39">
        <f>SUM(H16:H17)</f>
        <v>-46</v>
      </c>
    </row>
    <row r="16" spans="1:9" x14ac:dyDescent="0.4">
      <c r="A16" s="12"/>
      <c r="B16" s="20" t="s">
        <v>75</v>
      </c>
      <c r="C16" s="12">
        <v>6</v>
      </c>
      <c r="D16" s="24">
        <v>9</v>
      </c>
      <c r="E16" s="4"/>
      <c r="F16" s="20" t="s">
        <v>18</v>
      </c>
      <c r="G16" s="20">
        <v>30</v>
      </c>
      <c r="H16" s="13">
        <v>30</v>
      </c>
    </row>
    <row r="17" spans="1:8" x14ac:dyDescent="0.4">
      <c r="A17" s="12"/>
      <c r="B17" s="20"/>
      <c r="C17" s="12"/>
      <c r="D17" s="24"/>
      <c r="E17" s="4"/>
      <c r="F17" s="20" t="s">
        <v>19</v>
      </c>
      <c r="G17" s="20">
        <f>C19-G13-G16</f>
        <v>-136</v>
      </c>
      <c r="H17" s="13">
        <f>D19-H13-H16</f>
        <v>-76</v>
      </c>
    </row>
    <row r="18" spans="1:8" x14ac:dyDescent="0.4">
      <c r="A18" s="2"/>
      <c r="B18" s="21"/>
      <c r="C18" s="2"/>
      <c r="D18" s="25"/>
      <c r="E18" s="14" t="s">
        <v>20</v>
      </c>
      <c r="F18" s="21"/>
      <c r="G18" s="21">
        <f>G15</f>
        <v>-106</v>
      </c>
      <c r="H18" s="15">
        <f>H15</f>
        <v>-46</v>
      </c>
    </row>
    <row r="19" spans="1:8" x14ac:dyDescent="0.4">
      <c r="A19" s="2" t="s">
        <v>21</v>
      </c>
      <c r="B19" s="21"/>
      <c r="C19" s="2">
        <f>C4+C10</f>
        <v>471</v>
      </c>
      <c r="D19" s="25">
        <f>D4+D10</f>
        <v>472</v>
      </c>
      <c r="E19" s="36" t="s">
        <v>22</v>
      </c>
      <c r="F19" s="21"/>
      <c r="G19" s="21">
        <f>C19</f>
        <v>471</v>
      </c>
      <c r="H19" s="15">
        <f>D19</f>
        <v>472</v>
      </c>
    </row>
  </sheetData>
  <phoneticPr fontId="2"/>
  <pageMargins left="0.70866141732283472" right="0.70866141732283472" top="0.74803149606299213" bottom="0.74803149606299213" header="0.31496062992125984" footer="0.31496062992125984"/>
  <pageSetup paperSize="9" firstPageNumber="2" orientation="landscape" useFirstPageNumber="1" r:id="rId1"/>
  <headerFooter>
    <oddFooter>&amp;P ページ</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24"/>
  <sheetViews>
    <sheetView workbookViewId="0">
      <selection activeCell="I9" sqref="I9"/>
    </sheetView>
  </sheetViews>
  <sheetFormatPr defaultRowHeight="16.5" x14ac:dyDescent="0.4"/>
  <cols>
    <col min="1" max="1" width="20.375" bestFit="1" customWidth="1"/>
    <col min="2" max="2" width="11.25" customWidth="1"/>
    <col min="3" max="3" width="10.5" customWidth="1"/>
    <col min="4" max="4" width="27.25" customWidth="1"/>
  </cols>
  <sheetData>
    <row r="1" spans="1:4" ht="27.6" customHeight="1" x14ac:dyDescent="0.4">
      <c r="A1" s="3" t="s">
        <v>64</v>
      </c>
    </row>
    <row r="2" spans="1:4" ht="20.45" customHeight="1" x14ac:dyDescent="0.4">
      <c r="D2" t="s">
        <v>66</v>
      </c>
    </row>
    <row r="3" spans="1:4" x14ac:dyDescent="0.4">
      <c r="B3" s="7" t="s">
        <v>62</v>
      </c>
      <c r="C3" s="7" t="s">
        <v>63</v>
      </c>
    </row>
    <row r="4" spans="1:4" ht="17.25" thickBot="1" x14ac:dyDescent="0.45">
      <c r="A4" s="6"/>
      <c r="B4" s="19" t="s">
        <v>79</v>
      </c>
      <c r="C4" s="19" t="s">
        <v>80</v>
      </c>
      <c r="D4" s="7" t="s">
        <v>38</v>
      </c>
    </row>
    <row r="5" spans="1:4" x14ac:dyDescent="0.4">
      <c r="A5" s="6" t="s">
        <v>24</v>
      </c>
      <c r="B5" s="6">
        <v>600</v>
      </c>
      <c r="C5" s="6">
        <v>660</v>
      </c>
      <c r="D5" s="6"/>
    </row>
    <row r="6" spans="1:4" x14ac:dyDescent="0.4">
      <c r="A6" s="6" t="s">
        <v>25</v>
      </c>
      <c r="B6" s="6">
        <v>384</v>
      </c>
      <c r="C6" s="6">
        <v>410</v>
      </c>
      <c r="D6" s="6"/>
    </row>
    <row r="7" spans="1:4" x14ac:dyDescent="0.4">
      <c r="A7" s="6" t="s">
        <v>26</v>
      </c>
      <c r="B7" s="6">
        <f>B5-B6</f>
        <v>216</v>
      </c>
      <c r="C7" s="6">
        <f>C5-C6</f>
        <v>250</v>
      </c>
      <c r="D7" s="6"/>
    </row>
    <row r="8" spans="1:4" x14ac:dyDescent="0.4">
      <c r="A8" s="6" t="s">
        <v>27</v>
      </c>
      <c r="B8" s="6">
        <v>140</v>
      </c>
      <c r="C8" s="6">
        <v>147</v>
      </c>
      <c r="D8" s="6"/>
    </row>
    <row r="9" spans="1:4" x14ac:dyDescent="0.4">
      <c r="A9" s="6" t="s">
        <v>36</v>
      </c>
      <c r="B9" s="6">
        <v>20</v>
      </c>
      <c r="C9" s="6">
        <v>25</v>
      </c>
      <c r="D9" s="6"/>
    </row>
    <row r="10" spans="1:4" x14ac:dyDescent="0.4">
      <c r="A10" s="6" t="s">
        <v>37</v>
      </c>
      <c r="B10" s="6">
        <v>45</v>
      </c>
      <c r="C10" s="6">
        <v>48</v>
      </c>
      <c r="D10" s="6"/>
    </row>
    <row r="11" spans="1:4" x14ac:dyDescent="0.4">
      <c r="A11" s="6" t="s">
        <v>28</v>
      </c>
      <c r="B11" s="6">
        <v>6</v>
      </c>
      <c r="C11" s="6">
        <v>6</v>
      </c>
      <c r="D11" s="6"/>
    </row>
    <row r="12" spans="1:4" x14ac:dyDescent="0.4">
      <c r="A12" s="6" t="s">
        <v>29</v>
      </c>
      <c r="B12" s="6">
        <f>B8-B10-B11-B9</f>
        <v>69</v>
      </c>
      <c r="C12" s="6">
        <f>C8-C10-C11-C9</f>
        <v>68</v>
      </c>
      <c r="D12" s="6"/>
    </row>
    <row r="13" spans="1:4" x14ac:dyDescent="0.4">
      <c r="A13" s="6" t="s">
        <v>33</v>
      </c>
      <c r="B13" s="6">
        <f>B7-B8</f>
        <v>76</v>
      </c>
      <c r="C13" s="6">
        <f>C7-C8</f>
        <v>103</v>
      </c>
      <c r="D13" s="6"/>
    </row>
    <row r="14" spans="1:4" x14ac:dyDescent="0.4">
      <c r="A14" s="6" t="s">
        <v>30</v>
      </c>
      <c r="B14" s="6">
        <v>1</v>
      </c>
      <c r="C14" s="6">
        <v>0</v>
      </c>
      <c r="D14" s="6"/>
    </row>
    <row r="15" spans="1:4" x14ac:dyDescent="0.4">
      <c r="A15" s="6" t="s">
        <v>31</v>
      </c>
      <c r="B15" s="6">
        <v>11</v>
      </c>
      <c r="C15" s="6">
        <v>10</v>
      </c>
      <c r="D15" s="6"/>
    </row>
    <row r="16" spans="1:4" x14ac:dyDescent="0.4">
      <c r="A16" s="6" t="s">
        <v>32</v>
      </c>
      <c r="B16" s="6">
        <f>B13+B14-B15</f>
        <v>66</v>
      </c>
      <c r="C16" s="6">
        <f>C13+C14-C15</f>
        <v>93</v>
      </c>
      <c r="D16" s="6"/>
    </row>
    <row r="17" spans="1:4" x14ac:dyDescent="0.4">
      <c r="A17" s="6" t="s">
        <v>39</v>
      </c>
      <c r="B17" s="6">
        <f>B16</f>
        <v>66</v>
      </c>
      <c r="C17" s="6">
        <f>C16</f>
        <v>93</v>
      </c>
      <c r="D17" s="6"/>
    </row>
    <row r="18" spans="1:4" x14ac:dyDescent="0.4">
      <c r="A18" s="6" t="s">
        <v>76</v>
      </c>
      <c r="B18" s="58">
        <f>B17*0.35</f>
        <v>23.099999999999998</v>
      </c>
      <c r="C18" s="58">
        <f>C17*0.35</f>
        <v>32.549999999999997</v>
      </c>
      <c r="D18" s="6"/>
    </row>
    <row r="19" spans="1:4" x14ac:dyDescent="0.4">
      <c r="A19" s="6" t="s">
        <v>77</v>
      </c>
      <c r="B19" s="58">
        <f>B17-B18</f>
        <v>42.900000000000006</v>
      </c>
      <c r="C19" s="58">
        <f>C17-C18</f>
        <v>60.45</v>
      </c>
      <c r="D19" s="6"/>
    </row>
    <row r="21" spans="1:4" x14ac:dyDescent="0.4">
      <c r="A21" t="s">
        <v>78</v>
      </c>
    </row>
    <row r="22" spans="1:4" x14ac:dyDescent="0.4">
      <c r="A22" t="s">
        <v>81</v>
      </c>
    </row>
    <row r="23" spans="1:4" x14ac:dyDescent="0.4">
      <c r="A23" t="s">
        <v>65</v>
      </c>
    </row>
    <row r="24" spans="1:4" x14ac:dyDescent="0.4">
      <c r="D24" s="57"/>
    </row>
  </sheetData>
  <phoneticPr fontId="2"/>
  <pageMargins left="0.70866141732283472" right="0.70866141732283472" top="0.74803149606299213" bottom="0.74803149606299213" header="0.31496062992125984" footer="0.31496062992125984"/>
  <pageSetup paperSize="9" firstPageNumber="3" orientation="landscape" useFirstPageNumber="1" r:id="rId1"/>
  <headerFooter>
    <oddFooter>&amp;P ページ</oddFooter>
  </headerFooter>
  <ignoredErrors>
    <ignoredError sqref="B18:C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18"/>
  <sheetViews>
    <sheetView zoomScaleNormal="100" workbookViewId="0">
      <selection activeCell="I9" sqref="I9"/>
    </sheetView>
  </sheetViews>
  <sheetFormatPr defaultRowHeight="16.5" x14ac:dyDescent="0.4"/>
  <cols>
    <col min="1" max="1" width="20.375" bestFit="1" customWidth="1"/>
    <col min="2" max="2" width="11.25" customWidth="1"/>
    <col min="3" max="3" width="10.5" customWidth="1"/>
    <col min="4" max="7" width="11" customWidth="1"/>
    <col min="8" max="8" width="82.125" style="1" customWidth="1"/>
  </cols>
  <sheetData>
    <row r="1" spans="1:8" ht="37.5" customHeight="1" x14ac:dyDescent="0.4">
      <c r="A1" s="3" t="s">
        <v>105</v>
      </c>
    </row>
    <row r="2" spans="1:8" ht="20.45" customHeight="1" x14ac:dyDescent="0.4"/>
    <row r="3" spans="1:8" x14ac:dyDescent="0.4">
      <c r="A3" s="6" t="s">
        <v>34</v>
      </c>
      <c r="B3" s="7" t="s">
        <v>83</v>
      </c>
      <c r="C3" s="7" t="s">
        <v>84</v>
      </c>
      <c r="D3" s="7" t="s">
        <v>85</v>
      </c>
      <c r="E3" s="7" t="s">
        <v>86</v>
      </c>
      <c r="F3" s="7" t="s">
        <v>87</v>
      </c>
      <c r="G3" s="7" t="s">
        <v>88</v>
      </c>
      <c r="H3" s="41" t="s">
        <v>38</v>
      </c>
    </row>
    <row r="4" spans="1:8" x14ac:dyDescent="0.4">
      <c r="A4" s="6" t="s">
        <v>24</v>
      </c>
      <c r="B4" s="6">
        <v>660</v>
      </c>
      <c r="C4" s="58">
        <v>726</v>
      </c>
      <c r="D4" s="6">
        <v>750</v>
      </c>
      <c r="E4" s="6">
        <v>770</v>
      </c>
      <c r="F4" s="6">
        <v>780</v>
      </c>
      <c r="G4" s="6">
        <v>900</v>
      </c>
      <c r="H4" s="41" t="s">
        <v>90</v>
      </c>
    </row>
    <row r="5" spans="1:8" ht="33" x14ac:dyDescent="0.4">
      <c r="A5" s="6" t="s">
        <v>40</v>
      </c>
      <c r="B5" s="6">
        <f>B4*0.15</f>
        <v>99</v>
      </c>
      <c r="C5" s="58">
        <f t="shared" ref="C5:G5" si="0">C4*0.15</f>
        <v>108.89999999999999</v>
      </c>
      <c r="D5" s="58">
        <f t="shared" si="0"/>
        <v>112.5</v>
      </c>
      <c r="E5" s="6">
        <f t="shared" si="0"/>
        <v>115.5</v>
      </c>
      <c r="F5" s="6">
        <f t="shared" si="0"/>
        <v>117</v>
      </c>
      <c r="G5" s="6">
        <f t="shared" si="0"/>
        <v>135</v>
      </c>
      <c r="H5" s="41" t="s">
        <v>91</v>
      </c>
    </row>
    <row r="6" spans="1:8" x14ac:dyDescent="0.4">
      <c r="A6" s="6" t="s">
        <v>41</v>
      </c>
      <c r="B6" s="6">
        <f>B4-B5</f>
        <v>561</v>
      </c>
      <c r="C6" s="58">
        <f>C4-C5</f>
        <v>617.1</v>
      </c>
      <c r="D6" s="58">
        <f t="shared" ref="D6:G6" si="1">D4-D5</f>
        <v>637.5</v>
      </c>
      <c r="E6" s="58">
        <f t="shared" si="1"/>
        <v>654.5</v>
      </c>
      <c r="F6" s="58">
        <f t="shared" si="1"/>
        <v>663</v>
      </c>
      <c r="G6" s="58">
        <f t="shared" si="1"/>
        <v>765</v>
      </c>
      <c r="H6" s="41"/>
    </row>
    <row r="7" spans="1:8" x14ac:dyDescent="0.4">
      <c r="A7" s="6" t="s">
        <v>42</v>
      </c>
      <c r="B7" s="58">
        <f>B8+B9+B10+B11</f>
        <v>458</v>
      </c>
      <c r="C7" s="58">
        <f t="shared" ref="C7:G7" si="2">C8+C9+C10+C11</f>
        <v>489.4</v>
      </c>
      <c r="D7" s="58">
        <f t="shared" si="2"/>
        <v>520.02</v>
      </c>
      <c r="E7" s="58">
        <f t="shared" si="2"/>
        <v>519.87099999999998</v>
      </c>
      <c r="F7" s="58">
        <f t="shared" si="2"/>
        <v>529.96455000000003</v>
      </c>
      <c r="G7" s="58">
        <f t="shared" si="2"/>
        <v>553.31277750000004</v>
      </c>
      <c r="H7" s="41"/>
    </row>
    <row r="8" spans="1:8" x14ac:dyDescent="0.4">
      <c r="A8" s="6" t="s">
        <v>36</v>
      </c>
      <c r="B8" s="6">
        <v>25</v>
      </c>
      <c r="C8" s="58">
        <v>27</v>
      </c>
      <c r="D8" s="58">
        <v>28</v>
      </c>
      <c r="E8" s="58">
        <v>29</v>
      </c>
      <c r="F8" s="58">
        <v>30</v>
      </c>
      <c r="G8" s="58">
        <v>30</v>
      </c>
      <c r="H8" s="41"/>
    </row>
    <row r="9" spans="1:8" x14ac:dyDescent="0.4">
      <c r="A9" s="6" t="s">
        <v>37</v>
      </c>
      <c r="B9" s="6">
        <v>88</v>
      </c>
      <c r="C9" s="58">
        <f>B9*1.05</f>
        <v>92.4</v>
      </c>
      <c r="D9" s="58">
        <f t="shared" ref="D9:G9" si="3">C9*1.05</f>
        <v>97.02000000000001</v>
      </c>
      <c r="E9" s="58">
        <f t="shared" si="3"/>
        <v>101.87100000000001</v>
      </c>
      <c r="F9" s="58">
        <f t="shared" si="3"/>
        <v>106.96455000000002</v>
      </c>
      <c r="G9" s="58">
        <f t="shared" si="3"/>
        <v>112.31277750000002</v>
      </c>
      <c r="H9" s="41" t="s">
        <v>89</v>
      </c>
    </row>
    <row r="10" spans="1:8" x14ac:dyDescent="0.4">
      <c r="A10" s="6" t="s">
        <v>28</v>
      </c>
      <c r="B10" s="6">
        <v>21</v>
      </c>
      <c r="C10" s="58">
        <v>20</v>
      </c>
      <c r="D10" s="58">
        <v>35</v>
      </c>
      <c r="E10" s="58">
        <v>34</v>
      </c>
      <c r="F10" s="58">
        <v>33</v>
      </c>
      <c r="G10" s="58">
        <v>31</v>
      </c>
      <c r="H10" s="41" t="s">
        <v>92</v>
      </c>
    </row>
    <row r="11" spans="1:8" ht="33" x14ac:dyDescent="0.4">
      <c r="A11" s="6" t="s">
        <v>29</v>
      </c>
      <c r="B11" s="6">
        <v>324</v>
      </c>
      <c r="C11" s="58">
        <v>350</v>
      </c>
      <c r="D11" s="58">
        <v>360</v>
      </c>
      <c r="E11" s="58">
        <v>355</v>
      </c>
      <c r="F11" s="58">
        <v>360</v>
      </c>
      <c r="G11" s="58">
        <v>380</v>
      </c>
      <c r="H11" s="41" t="s">
        <v>93</v>
      </c>
    </row>
    <row r="12" spans="1:8" x14ac:dyDescent="0.4">
      <c r="A12" s="6" t="s">
        <v>33</v>
      </c>
      <c r="B12" s="58">
        <f>B6-B7</f>
        <v>103</v>
      </c>
      <c r="C12" s="58">
        <f t="shared" ref="C12:G12" si="4">C6-C7</f>
        <v>127.70000000000005</v>
      </c>
      <c r="D12" s="58">
        <f t="shared" si="4"/>
        <v>117.48000000000002</v>
      </c>
      <c r="E12" s="58">
        <f t="shared" si="4"/>
        <v>134.62900000000002</v>
      </c>
      <c r="F12" s="58">
        <f t="shared" si="4"/>
        <v>133.03544999999997</v>
      </c>
      <c r="G12" s="58">
        <f t="shared" si="4"/>
        <v>211.68722249999996</v>
      </c>
      <c r="H12" s="41"/>
    </row>
    <row r="13" spans="1:8" x14ac:dyDescent="0.4">
      <c r="A13" s="6" t="s">
        <v>30</v>
      </c>
      <c r="B13" s="6">
        <v>0</v>
      </c>
      <c r="C13" s="58">
        <v>0</v>
      </c>
      <c r="D13" s="58">
        <v>0</v>
      </c>
      <c r="E13" s="58">
        <v>0</v>
      </c>
      <c r="F13" s="58">
        <v>0</v>
      </c>
      <c r="G13" s="58">
        <v>0</v>
      </c>
      <c r="H13" s="41"/>
    </row>
    <row r="14" spans="1:8" x14ac:dyDescent="0.4">
      <c r="A14" s="6" t="s">
        <v>31</v>
      </c>
      <c r="B14" s="6">
        <v>10</v>
      </c>
      <c r="C14" s="58">
        <v>10</v>
      </c>
      <c r="D14" s="58">
        <v>14</v>
      </c>
      <c r="E14" s="58">
        <v>13</v>
      </c>
      <c r="F14" s="58">
        <v>13</v>
      </c>
      <c r="G14" s="58">
        <v>12</v>
      </c>
      <c r="H14" s="41"/>
    </row>
    <row r="15" spans="1:8" x14ac:dyDescent="0.4">
      <c r="A15" s="6" t="s">
        <v>32</v>
      </c>
      <c r="B15" s="6">
        <f>B12+B13-B14</f>
        <v>93</v>
      </c>
      <c r="C15" s="58">
        <f>C12+C13-C14</f>
        <v>117.70000000000005</v>
      </c>
      <c r="D15" s="58">
        <f t="shared" ref="D15:G15" si="5">D12+D13-D14</f>
        <v>103.48000000000002</v>
      </c>
      <c r="E15" s="58">
        <f t="shared" si="5"/>
        <v>121.62900000000002</v>
      </c>
      <c r="F15" s="58">
        <f t="shared" si="5"/>
        <v>120.03544999999997</v>
      </c>
      <c r="G15" s="58">
        <f t="shared" si="5"/>
        <v>199.68722249999996</v>
      </c>
      <c r="H15" s="41"/>
    </row>
    <row r="16" spans="1:8" x14ac:dyDescent="0.4">
      <c r="A16" s="6" t="s">
        <v>39</v>
      </c>
      <c r="B16" s="6">
        <f>B15</f>
        <v>93</v>
      </c>
      <c r="C16" s="58">
        <f t="shared" ref="C16" si="6">C15</f>
        <v>117.70000000000005</v>
      </c>
      <c r="D16" s="58">
        <f t="shared" ref="D16" si="7">D15</f>
        <v>103.48000000000002</v>
      </c>
      <c r="E16" s="58">
        <f t="shared" ref="E16" si="8">E15</f>
        <v>121.62900000000002</v>
      </c>
      <c r="F16" s="58">
        <f t="shared" ref="F16" si="9">F15</f>
        <v>120.03544999999997</v>
      </c>
      <c r="G16" s="58">
        <f t="shared" ref="G16" si="10">G15</f>
        <v>199.68722249999996</v>
      </c>
      <c r="H16" s="41"/>
    </row>
    <row r="17" spans="1:8" x14ac:dyDescent="0.4">
      <c r="A17" s="6" t="s">
        <v>76</v>
      </c>
      <c r="B17" s="58">
        <f>B16*0.35</f>
        <v>32.549999999999997</v>
      </c>
      <c r="C17" s="58">
        <f t="shared" ref="C17:G17" si="11">C16*0.35</f>
        <v>41.195000000000014</v>
      </c>
      <c r="D17" s="58">
        <f t="shared" si="11"/>
        <v>36.218000000000004</v>
      </c>
      <c r="E17" s="58">
        <f t="shared" si="11"/>
        <v>42.570150000000005</v>
      </c>
      <c r="F17" s="58">
        <f t="shared" si="11"/>
        <v>42.012407499999988</v>
      </c>
      <c r="G17" s="58">
        <f t="shared" si="11"/>
        <v>69.890527874999975</v>
      </c>
      <c r="H17" s="41"/>
    </row>
    <row r="18" spans="1:8" x14ac:dyDescent="0.4">
      <c r="A18" s="6" t="s">
        <v>82</v>
      </c>
      <c r="B18" s="58">
        <f>B16-B17</f>
        <v>60.45</v>
      </c>
      <c r="C18" s="58">
        <f t="shared" ref="C18:G18" si="12">C16-C17</f>
        <v>76.505000000000024</v>
      </c>
      <c r="D18" s="58">
        <f t="shared" si="12"/>
        <v>67.262000000000015</v>
      </c>
      <c r="E18" s="58">
        <f t="shared" si="12"/>
        <v>79.058850000000007</v>
      </c>
      <c r="F18" s="58">
        <f t="shared" si="12"/>
        <v>78.023042499999974</v>
      </c>
      <c r="G18" s="58">
        <f t="shared" si="12"/>
        <v>129.79669462499999</v>
      </c>
      <c r="H18" s="41"/>
    </row>
  </sheetData>
  <phoneticPr fontId="2"/>
  <pageMargins left="0.70866141732283472" right="0.70866141732283472" top="0.74803149606299213" bottom="0.74803149606299213" header="0.31496062992125984" footer="0.31496062992125984"/>
  <pageSetup paperSize="9" scale="70" firstPageNumber="4" orientation="landscape" useFirstPageNumber="1" r:id="rId1"/>
  <headerFoot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P16"/>
  <sheetViews>
    <sheetView zoomScaleNormal="100" workbookViewId="0">
      <selection activeCell="I9" sqref="I9"/>
    </sheetView>
  </sheetViews>
  <sheetFormatPr defaultRowHeight="16.5" x14ac:dyDescent="0.4"/>
  <cols>
    <col min="1" max="1" width="6.125" customWidth="1"/>
    <col min="2" max="2" width="15.375" customWidth="1"/>
    <col min="3" max="3" width="15.125" customWidth="1"/>
    <col min="4" max="4" width="13.875" customWidth="1"/>
    <col min="5" max="5" width="11.375" customWidth="1"/>
    <col min="6" max="6" width="12.375" customWidth="1"/>
    <col min="7" max="7" width="22.75" customWidth="1"/>
    <col min="8" max="8" width="21.625" customWidth="1"/>
  </cols>
  <sheetData>
    <row r="1" spans="1:16" ht="32.25" customHeight="1" x14ac:dyDescent="0.4">
      <c r="A1" s="3" t="s">
        <v>61</v>
      </c>
    </row>
    <row r="2" spans="1:16" ht="51" customHeight="1" thickBot="1" x14ac:dyDescent="0.45">
      <c r="A2" s="49" t="s">
        <v>67</v>
      </c>
      <c r="B2" s="49" t="s">
        <v>43</v>
      </c>
      <c r="C2" s="49" t="s">
        <v>44</v>
      </c>
      <c r="D2" s="49" t="s">
        <v>45</v>
      </c>
      <c r="E2" s="49" t="s">
        <v>100</v>
      </c>
      <c r="F2" s="50" t="s">
        <v>101</v>
      </c>
      <c r="G2" s="49" t="s">
        <v>46</v>
      </c>
      <c r="H2" s="49" t="s">
        <v>71</v>
      </c>
    </row>
    <row r="3" spans="1:16" ht="17.25" thickTop="1" x14ac:dyDescent="0.4">
      <c r="A3" s="46"/>
      <c r="B3" s="21"/>
      <c r="C3" s="21"/>
      <c r="D3" s="47"/>
      <c r="E3" s="48"/>
      <c r="F3" s="47"/>
      <c r="G3" s="21"/>
      <c r="H3" s="21"/>
    </row>
    <row r="4" spans="1:16" x14ac:dyDescent="0.4">
      <c r="A4" s="7"/>
      <c r="B4" s="6"/>
      <c r="C4" s="6"/>
      <c r="D4" s="42"/>
      <c r="E4" s="43"/>
      <c r="F4" s="42"/>
      <c r="G4" s="6"/>
      <c r="H4" s="6"/>
      <c r="O4" t="s">
        <v>98</v>
      </c>
      <c r="P4" t="s">
        <v>99</v>
      </c>
    </row>
    <row r="5" spans="1:16" x14ac:dyDescent="0.4">
      <c r="A5" s="7"/>
      <c r="B5" s="6"/>
      <c r="C5" s="44" t="s">
        <v>48</v>
      </c>
      <c r="D5" s="42">
        <f>SUM(D3:D4)</f>
        <v>0</v>
      </c>
      <c r="E5" s="45"/>
      <c r="F5" s="42"/>
      <c r="G5" s="6"/>
      <c r="H5" s="6"/>
      <c r="N5" s="54">
        <f>D6</f>
        <v>70000</v>
      </c>
      <c r="O5" s="60">
        <f>$O$12/$N$12*N5</f>
        <v>10888.888888888889</v>
      </c>
      <c r="P5" s="59">
        <f>O5/12</f>
        <v>907.40740740740739</v>
      </c>
    </row>
    <row r="6" spans="1:16" x14ac:dyDescent="0.4">
      <c r="A6" s="7">
        <v>1</v>
      </c>
      <c r="B6" s="6" t="s">
        <v>52</v>
      </c>
      <c r="C6" s="6" t="s">
        <v>47</v>
      </c>
      <c r="D6" s="42">
        <v>70000</v>
      </c>
      <c r="E6" s="42">
        <f>P5</f>
        <v>907.40740740740739</v>
      </c>
      <c r="F6" s="42">
        <f>O5</f>
        <v>10888.888888888889</v>
      </c>
      <c r="G6" s="6" t="s">
        <v>51</v>
      </c>
      <c r="H6" s="6" t="s">
        <v>55</v>
      </c>
      <c r="N6" s="54">
        <f t="shared" ref="N6:N12" si="0">D7</f>
        <v>52000</v>
      </c>
      <c r="O6" s="60">
        <f t="shared" ref="O6:O11" si="1">$O$12/$N$12*N6</f>
        <v>8088.8888888888887</v>
      </c>
      <c r="P6" s="59">
        <f t="shared" ref="P6:P11" si="2">O6/12</f>
        <v>674.07407407407402</v>
      </c>
    </row>
    <row r="7" spans="1:16" x14ac:dyDescent="0.4">
      <c r="A7" s="7">
        <v>2</v>
      </c>
      <c r="B7" s="6" t="s">
        <v>52</v>
      </c>
      <c r="C7" s="6" t="s">
        <v>47</v>
      </c>
      <c r="D7" s="42">
        <v>52000</v>
      </c>
      <c r="E7" s="42">
        <f t="shared" ref="E7:E12" si="3">P6</f>
        <v>674.07407407407402</v>
      </c>
      <c r="F7" s="42">
        <f t="shared" ref="F7:F12" si="4">O6</f>
        <v>8088.8888888888887</v>
      </c>
      <c r="G7" s="6" t="s">
        <v>50</v>
      </c>
      <c r="H7" s="6" t="s">
        <v>60</v>
      </c>
      <c r="N7" s="54">
        <f t="shared" si="0"/>
        <v>135000</v>
      </c>
      <c r="O7" s="60">
        <f t="shared" si="1"/>
        <v>21000</v>
      </c>
      <c r="P7" s="59">
        <f t="shared" si="2"/>
        <v>1750</v>
      </c>
    </row>
    <row r="8" spans="1:16" x14ac:dyDescent="0.4">
      <c r="A8" s="7">
        <v>3</v>
      </c>
      <c r="B8" s="6" t="s">
        <v>94</v>
      </c>
      <c r="C8" s="6" t="s">
        <v>47</v>
      </c>
      <c r="D8" s="42">
        <v>135000</v>
      </c>
      <c r="E8" s="42">
        <f t="shared" si="3"/>
        <v>1750</v>
      </c>
      <c r="F8" s="42">
        <f t="shared" si="4"/>
        <v>21000</v>
      </c>
      <c r="G8" s="6" t="s">
        <v>102</v>
      </c>
      <c r="H8" s="6" t="s">
        <v>58</v>
      </c>
      <c r="N8" s="54">
        <f t="shared" si="0"/>
        <v>53000</v>
      </c>
      <c r="O8" s="60">
        <f t="shared" si="1"/>
        <v>8244.4444444444453</v>
      </c>
      <c r="P8" s="59">
        <f t="shared" si="2"/>
        <v>687.03703703703707</v>
      </c>
    </row>
    <row r="9" spans="1:16" x14ac:dyDescent="0.4">
      <c r="A9" s="7">
        <v>4</v>
      </c>
      <c r="B9" s="6" t="s">
        <v>94</v>
      </c>
      <c r="C9" s="6" t="s">
        <v>47</v>
      </c>
      <c r="D9" s="42">
        <v>53000</v>
      </c>
      <c r="E9" s="42">
        <f t="shared" si="3"/>
        <v>687.03703703703707</v>
      </c>
      <c r="F9" s="42">
        <f t="shared" si="4"/>
        <v>8244.4444444444453</v>
      </c>
      <c r="G9" s="6" t="s">
        <v>53</v>
      </c>
      <c r="H9" s="6" t="s">
        <v>54</v>
      </c>
      <c r="N9" s="54">
        <f t="shared" si="0"/>
        <v>30000</v>
      </c>
      <c r="O9" s="60">
        <f t="shared" si="1"/>
        <v>4666.666666666667</v>
      </c>
      <c r="P9" s="59">
        <f t="shared" si="2"/>
        <v>388.88888888888891</v>
      </c>
    </row>
    <row r="10" spans="1:16" x14ac:dyDescent="0.4">
      <c r="A10" s="7">
        <v>5</v>
      </c>
      <c r="B10" s="6" t="s">
        <v>96</v>
      </c>
      <c r="C10" s="6" t="s">
        <v>47</v>
      </c>
      <c r="D10" s="42">
        <v>30000</v>
      </c>
      <c r="E10" s="42">
        <f t="shared" si="3"/>
        <v>388.88888888888891</v>
      </c>
      <c r="F10" s="42">
        <f t="shared" si="4"/>
        <v>4666.666666666667</v>
      </c>
      <c r="G10" s="6" t="s">
        <v>50</v>
      </c>
      <c r="H10" s="6" t="s">
        <v>57</v>
      </c>
      <c r="N10" s="54">
        <f t="shared" si="0"/>
        <v>80000</v>
      </c>
      <c r="O10" s="60">
        <f t="shared" si="1"/>
        <v>12444.444444444445</v>
      </c>
      <c r="P10" s="59">
        <f t="shared" si="2"/>
        <v>1037.0370370370372</v>
      </c>
    </row>
    <row r="11" spans="1:16" x14ac:dyDescent="0.4">
      <c r="A11" s="7">
        <v>6</v>
      </c>
      <c r="B11" s="6" t="s">
        <v>94</v>
      </c>
      <c r="C11" s="6" t="s">
        <v>47</v>
      </c>
      <c r="D11" s="42">
        <v>80000</v>
      </c>
      <c r="E11" s="42">
        <f t="shared" si="3"/>
        <v>1037.0370370370372</v>
      </c>
      <c r="F11" s="42">
        <f t="shared" si="4"/>
        <v>12444.444444444445</v>
      </c>
      <c r="G11" s="6" t="s">
        <v>95</v>
      </c>
      <c r="H11" s="6" t="s">
        <v>58</v>
      </c>
      <c r="N11" s="54">
        <f t="shared" si="0"/>
        <v>30000</v>
      </c>
      <c r="O11" s="60">
        <f t="shared" si="1"/>
        <v>4666.666666666667</v>
      </c>
      <c r="P11" s="59">
        <f t="shared" si="2"/>
        <v>388.88888888888891</v>
      </c>
    </row>
    <row r="12" spans="1:16" x14ac:dyDescent="0.4">
      <c r="A12" s="7">
        <v>7</v>
      </c>
      <c r="B12" s="6" t="s">
        <v>97</v>
      </c>
      <c r="C12" s="6" t="s">
        <v>47</v>
      </c>
      <c r="D12" s="42">
        <v>30000</v>
      </c>
      <c r="E12" s="42">
        <f t="shared" si="3"/>
        <v>388.88888888888891</v>
      </c>
      <c r="F12" s="42">
        <f t="shared" si="4"/>
        <v>4666.666666666667</v>
      </c>
      <c r="G12" s="6" t="s">
        <v>51</v>
      </c>
      <c r="H12" s="6" t="s">
        <v>56</v>
      </c>
      <c r="N12" s="54">
        <f t="shared" si="0"/>
        <v>450000</v>
      </c>
      <c r="O12" s="60">
        <v>70000</v>
      </c>
      <c r="P12" s="60">
        <f>SUM(P5:P11)</f>
        <v>5833.333333333333</v>
      </c>
    </row>
    <row r="13" spans="1:16" x14ac:dyDescent="0.4">
      <c r="A13" s="6"/>
      <c r="B13" s="6"/>
      <c r="C13" s="44" t="s">
        <v>49</v>
      </c>
      <c r="D13" s="42">
        <f>SUM(D6:D12)</f>
        <v>450000</v>
      </c>
      <c r="E13" s="42">
        <f>SUM(E6:E12)</f>
        <v>5833.333333333333</v>
      </c>
      <c r="F13" s="42">
        <f>SUM(F6:F12)</f>
        <v>70000</v>
      </c>
      <c r="G13" s="6"/>
      <c r="H13" s="6"/>
    </row>
    <row r="14" spans="1:16" x14ac:dyDescent="0.4">
      <c r="A14" s="6"/>
      <c r="B14" s="6"/>
      <c r="C14" s="44" t="s">
        <v>70</v>
      </c>
      <c r="D14" s="42">
        <f>D5+D13</f>
        <v>450000</v>
      </c>
      <c r="E14" s="52">
        <f>E13</f>
        <v>5833.333333333333</v>
      </c>
      <c r="F14" s="42">
        <f>F13</f>
        <v>70000</v>
      </c>
      <c r="G14" s="6"/>
      <c r="H14" s="6"/>
    </row>
    <row r="16" spans="1:16" x14ac:dyDescent="0.4">
      <c r="B16" t="s">
        <v>59</v>
      </c>
    </row>
  </sheetData>
  <phoneticPr fontId="2"/>
  <pageMargins left="0.70866141732283472" right="0.70866141732283472" top="0.74803149606299213" bottom="0.74803149606299213" header="0.31496062992125984" footer="0.31496062992125984"/>
  <pageSetup paperSize="9" scale="99" firstPageNumber="5" orientation="landscape" useFirstPageNumber="1"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8585-24A0-4A77-AD07-452C1D3BD870}">
  <sheetPr>
    <tabColor rgb="FFFFFF00"/>
    <pageSetUpPr fitToPage="1"/>
  </sheetPr>
  <dimension ref="A1:H32"/>
  <sheetViews>
    <sheetView zoomScaleNormal="100" workbookViewId="0">
      <selection activeCell="I9" sqref="I9"/>
    </sheetView>
  </sheetViews>
  <sheetFormatPr defaultRowHeight="16.5" x14ac:dyDescent="0.4"/>
  <cols>
    <col min="1" max="1" width="6.125" customWidth="1"/>
    <col min="2" max="2" width="15.375" customWidth="1"/>
    <col min="3" max="3" width="15.125" customWidth="1"/>
    <col min="4" max="4" width="13.875" customWidth="1"/>
    <col min="5" max="5" width="11.375" customWidth="1"/>
    <col min="6" max="6" width="12.375" customWidth="1"/>
    <col min="7" max="7" width="22.75" customWidth="1"/>
    <col min="8" max="8" width="21.625" customWidth="1"/>
  </cols>
  <sheetData>
    <row r="1" spans="1:8" ht="32.25" customHeight="1" x14ac:dyDescent="0.4">
      <c r="A1" s="3" t="s">
        <v>104</v>
      </c>
    </row>
    <row r="2" spans="1:8" ht="28.5" customHeight="1" x14ac:dyDescent="0.4">
      <c r="A2" s="53" t="s">
        <v>72</v>
      </c>
      <c r="B2" s="53"/>
    </row>
    <row r="3" spans="1:8" ht="51" customHeight="1" thickBot="1" x14ac:dyDescent="0.45">
      <c r="A3" s="49" t="s">
        <v>103</v>
      </c>
      <c r="B3" s="49" t="s">
        <v>43</v>
      </c>
      <c r="C3" s="49" t="s">
        <v>44</v>
      </c>
      <c r="D3" s="49" t="s">
        <v>45</v>
      </c>
      <c r="E3" s="49" t="s">
        <v>100</v>
      </c>
      <c r="F3" s="50" t="s">
        <v>101</v>
      </c>
      <c r="G3" s="49" t="s">
        <v>46</v>
      </c>
      <c r="H3" s="49" t="s">
        <v>71</v>
      </c>
    </row>
    <row r="4" spans="1:8" ht="17.25" thickTop="1" x14ac:dyDescent="0.4">
      <c r="A4" s="46"/>
      <c r="B4" s="21"/>
      <c r="C4" s="21"/>
      <c r="D4" s="47"/>
      <c r="E4" s="48"/>
      <c r="F4" s="47"/>
      <c r="G4" s="21"/>
      <c r="H4" s="21"/>
    </row>
    <row r="5" spans="1:8" x14ac:dyDescent="0.4">
      <c r="A5" s="7"/>
      <c r="B5" s="6"/>
      <c r="C5" s="6"/>
      <c r="D5" s="42"/>
      <c r="E5" s="43"/>
      <c r="F5" s="42"/>
      <c r="G5" s="6"/>
      <c r="H5" s="6"/>
    </row>
    <row r="6" spans="1:8" x14ac:dyDescent="0.4">
      <c r="A6" s="7"/>
      <c r="B6" s="6"/>
      <c r="C6" s="44" t="s">
        <v>48</v>
      </c>
      <c r="D6" s="42">
        <v>0</v>
      </c>
      <c r="E6" s="45"/>
      <c r="F6" s="42"/>
      <c r="G6" s="6"/>
      <c r="H6" s="6"/>
    </row>
    <row r="7" spans="1:8" x14ac:dyDescent="0.4">
      <c r="A7" s="7">
        <v>1</v>
      </c>
      <c r="B7" s="6" t="s">
        <v>52</v>
      </c>
      <c r="C7" s="6" t="s">
        <v>47</v>
      </c>
      <c r="D7" s="42">
        <v>70000</v>
      </c>
      <c r="E7" s="42">
        <v>907.40740740740739</v>
      </c>
      <c r="F7" s="42">
        <v>10888.888888888889</v>
      </c>
      <c r="G7" s="6" t="s">
        <v>51</v>
      </c>
      <c r="H7" s="6" t="s">
        <v>55</v>
      </c>
    </row>
    <row r="8" spans="1:8" x14ac:dyDescent="0.4">
      <c r="A8" s="7">
        <v>2</v>
      </c>
      <c r="B8" s="6" t="s">
        <v>52</v>
      </c>
      <c r="C8" s="6" t="s">
        <v>47</v>
      </c>
      <c r="D8" s="42">
        <v>52000</v>
      </c>
      <c r="E8" s="42">
        <v>674.07407407407402</v>
      </c>
      <c r="F8" s="42">
        <v>8088.8888888888887</v>
      </c>
      <c r="G8" s="6" t="s">
        <v>50</v>
      </c>
      <c r="H8" s="6" t="s">
        <v>60</v>
      </c>
    </row>
    <row r="9" spans="1:8" x14ac:dyDescent="0.4">
      <c r="A9" s="7">
        <v>3</v>
      </c>
      <c r="B9" s="6" t="s">
        <v>94</v>
      </c>
      <c r="C9" s="6" t="s">
        <v>47</v>
      </c>
      <c r="D9" s="42">
        <v>135000</v>
      </c>
      <c r="E9" s="42">
        <v>1750</v>
      </c>
      <c r="F9" s="42">
        <v>21000</v>
      </c>
      <c r="G9" s="6" t="s">
        <v>102</v>
      </c>
      <c r="H9" s="6" t="s">
        <v>58</v>
      </c>
    </row>
    <row r="10" spans="1:8" x14ac:dyDescent="0.4">
      <c r="A10" s="7">
        <v>4</v>
      </c>
      <c r="B10" s="6" t="s">
        <v>94</v>
      </c>
      <c r="C10" s="6" t="s">
        <v>47</v>
      </c>
      <c r="D10" s="42">
        <v>53000</v>
      </c>
      <c r="E10" s="42">
        <v>687.03703703703707</v>
      </c>
      <c r="F10" s="42">
        <v>8244.4444444444453</v>
      </c>
      <c r="G10" s="6" t="s">
        <v>53</v>
      </c>
      <c r="H10" s="6" t="s">
        <v>54</v>
      </c>
    </row>
    <row r="11" spans="1:8" x14ac:dyDescent="0.4">
      <c r="A11" s="7">
        <v>5</v>
      </c>
      <c r="B11" s="6" t="s">
        <v>96</v>
      </c>
      <c r="C11" s="6" t="s">
        <v>47</v>
      </c>
      <c r="D11" s="42">
        <v>30000</v>
      </c>
      <c r="E11" s="42">
        <v>388.88888888888891</v>
      </c>
      <c r="F11" s="42">
        <v>4666.666666666667</v>
      </c>
      <c r="G11" s="6" t="s">
        <v>50</v>
      </c>
      <c r="H11" s="6" t="s">
        <v>57</v>
      </c>
    </row>
    <row r="12" spans="1:8" x14ac:dyDescent="0.4">
      <c r="A12" s="7">
        <v>6</v>
      </c>
      <c r="B12" s="6" t="s">
        <v>94</v>
      </c>
      <c r="C12" s="6" t="s">
        <v>47</v>
      </c>
      <c r="D12" s="42">
        <v>80000</v>
      </c>
      <c r="E12" s="42">
        <v>1037.0370370370372</v>
      </c>
      <c r="F12" s="42">
        <v>12444.444444444445</v>
      </c>
      <c r="G12" s="6" t="s">
        <v>95</v>
      </c>
      <c r="H12" s="6" t="s">
        <v>58</v>
      </c>
    </row>
    <row r="13" spans="1:8" x14ac:dyDescent="0.4">
      <c r="A13" s="7">
        <v>7</v>
      </c>
      <c r="B13" s="6" t="s">
        <v>97</v>
      </c>
      <c r="C13" s="6" t="s">
        <v>47</v>
      </c>
      <c r="D13" s="42">
        <v>30000</v>
      </c>
      <c r="E13" s="42">
        <v>388.88888888888891</v>
      </c>
      <c r="F13" s="42">
        <v>4666.666666666667</v>
      </c>
      <c r="G13" s="6" t="s">
        <v>51</v>
      </c>
      <c r="H13" s="6" t="s">
        <v>56</v>
      </c>
    </row>
    <row r="14" spans="1:8" x14ac:dyDescent="0.4">
      <c r="A14" s="6"/>
      <c r="B14" s="6"/>
      <c r="C14" s="44" t="s">
        <v>49</v>
      </c>
      <c r="D14" s="42">
        <v>450000</v>
      </c>
      <c r="E14" s="42">
        <v>5833.333333333333</v>
      </c>
      <c r="F14" s="42">
        <v>70000</v>
      </c>
      <c r="G14" s="6"/>
      <c r="H14" s="6"/>
    </row>
    <row r="15" spans="1:8" x14ac:dyDescent="0.4">
      <c r="A15" s="6"/>
      <c r="B15" s="6"/>
      <c r="C15" s="44" t="s">
        <v>70</v>
      </c>
      <c r="D15" s="42">
        <v>450000</v>
      </c>
      <c r="E15" s="52">
        <v>5833.333333333333</v>
      </c>
      <c r="F15" s="42">
        <f>F14</f>
        <v>70000</v>
      </c>
      <c r="G15" s="6"/>
      <c r="H15" s="6"/>
    </row>
    <row r="18" spans="1:8" ht="22.5" x14ac:dyDescent="0.4">
      <c r="A18" s="53" t="s">
        <v>73</v>
      </c>
    </row>
    <row r="20" spans="1:8" ht="33.75" thickBot="1" x14ac:dyDescent="0.45">
      <c r="A20" s="49" t="s">
        <v>67</v>
      </c>
      <c r="B20" s="49" t="s">
        <v>43</v>
      </c>
      <c r="C20" s="49" t="s">
        <v>44</v>
      </c>
      <c r="D20" s="49" t="s">
        <v>45</v>
      </c>
      <c r="E20" s="50" t="s">
        <v>69</v>
      </c>
      <c r="F20" s="50" t="s">
        <v>101</v>
      </c>
      <c r="G20" s="49" t="s">
        <v>46</v>
      </c>
      <c r="H20" s="49" t="s">
        <v>71</v>
      </c>
    </row>
    <row r="21" spans="1:8" ht="17.25" thickTop="1" x14ac:dyDescent="0.4">
      <c r="A21" s="46"/>
      <c r="B21" s="21"/>
      <c r="C21" s="21"/>
      <c r="D21" s="47"/>
      <c r="E21" s="61"/>
      <c r="F21" s="47"/>
      <c r="G21" s="21"/>
      <c r="H21" s="21"/>
    </row>
    <row r="22" spans="1:8" x14ac:dyDescent="0.4">
      <c r="A22" s="7"/>
      <c r="B22" s="21"/>
      <c r="C22" s="6"/>
      <c r="D22" s="42"/>
      <c r="E22" s="51"/>
      <c r="F22" s="42"/>
      <c r="G22" s="6"/>
      <c r="H22" s="6"/>
    </row>
    <row r="23" spans="1:8" x14ac:dyDescent="0.4">
      <c r="A23" s="7"/>
      <c r="B23" s="6"/>
      <c r="C23" s="6"/>
      <c r="D23" s="42"/>
      <c r="E23" s="51"/>
      <c r="F23" s="42"/>
      <c r="G23" s="6"/>
      <c r="H23" s="6"/>
    </row>
    <row r="24" spans="1:8" x14ac:dyDescent="0.4">
      <c r="A24" s="7"/>
      <c r="B24" s="6"/>
      <c r="C24" s="6"/>
      <c r="D24" s="42"/>
      <c r="E24" s="51"/>
      <c r="F24" s="42"/>
      <c r="G24" s="6"/>
      <c r="H24" s="6"/>
    </row>
    <row r="25" spans="1:8" x14ac:dyDescent="0.4">
      <c r="A25" s="7"/>
      <c r="B25" s="6"/>
      <c r="C25" s="44"/>
      <c r="D25" s="42"/>
      <c r="E25" s="51"/>
      <c r="F25" s="42"/>
      <c r="G25" s="6"/>
      <c r="H25" s="6"/>
    </row>
    <row r="26" spans="1:8" x14ac:dyDescent="0.4">
      <c r="A26" s="7"/>
      <c r="B26" s="6"/>
      <c r="C26" s="6"/>
      <c r="D26" s="42"/>
      <c r="E26" s="52"/>
      <c r="F26" s="42"/>
      <c r="G26" s="6"/>
      <c r="H26" s="6"/>
    </row>
    <row r="27" spans="1:8" x14ac:dyDescent="0.4">
      <c r="A27" s="7"/>
      <c r="B27" s="6"/>
      <c r="C27" s="6"/>
      <c r="D27" s="42"/>
      <c r="E27" s="52"/>
      <c r="F27" s="42"/>
      <c r="G27" s="6"/>
      <c r="H27" s="6"/>
    </row>
    <row r="28" spans="1:8" x14ac:dyDescent="0.4">
      <c r="A28" s="7"/>
      <c r="B28" s="6"/>
      <c r="C28" s="6"/>
      <c r="D28" s="42"/>
      <c r="E28" s="52"/>
      <c r="F28" s="42"/>
      <c r="G28" s="6"/>
      <c r="H28" s="6"/>
    </row>
    <row r="29" spans="1:8" x14ac:dyDescent="0.4">
      <c r="A29" s="7"/>
      <c r="B29" s="6"/>
      <c r="C29" s="6"/>
      <c r="D29" s="42"/>
      <c r="E29" s="52"/>
      <c r="F29" s="42"/>
      <c r="G29" s="6"/>
      <c r="H29" s="6"/>
    </row>
    <row r="30" spans="1:8" x14ac:dyDescent="0.4">
      <c r="A30" s="7"/>
      <c r="B30" s="6"/>
      <c r="C30" s="6"/>
      <c r="D30" s="42"/>
      <c r="E30" s="52"/>
      <c r="F30" s="42"/>
      <c r="G30" s="6"/>
      <c r="H30" s="6"/>
    </row>
    <row r="31" spans="1:8" x14ac:dyDescent="0.4">
      <c r="A31" s="6"/>
      <c r="B31" s="6"/>
      <c r="C31" s="44"/>
      <c r="D31" s="42"/>
      <c r="E31" s="52"/>
      <c r="F31" s="42"/>
      <c r="G31" s="6"/>
      <c r="H31" s="6"/>
    </row>
    <row r="32" spans="1:8" x14ac:dyDescent="0.4">
      <c r="A32" s="6"/>
      <c r="B32" s="6"/>
      <c r="C32" s="44"/>
      <c r="D32" s="42"/>
      <c r="E32" s="52"/>
      <c r="F32" s="42"/>
      <c r="G32" s="6"/>
      <c r="H32" s="6"/>
    </row>
  </sheetData>
  <phoneticPr fontId="2"/>
  <pageMargins left="0.70866141732283472" right="0.70866141732283472" top="0.74803149606299213" bottom="0.74803149606299213" header="0.31496062992125984" footer="0.31496062992125984"/>
  <pageSetup paperSize="9" scale="78" firstPageNumber="6" orientation="landscape" useFirstPageNumber="1"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6F9B4-CEA6-4AB1-B4F3-3318B4E6DF7D}">
  <sheetPr>
    <tabColor rgb="FFFFFF00"/>
  </sheetPr>
  <dimension ref="A1:C42"/>
  <sheetViews>
    <sheetView zoomScaleNormal="100" workbookViewId="0">
      <selection activeCell="I9" sqref="I9"/>
    </sheetView>
  </sheetViews>
  <sheetFormatPr defaultRowHeight="16.5" x14ac:dyDescent="0.4"/>
  <cols>
    <col min="2" max="2" width="72.25" customWidth="1"/>
    <col min="3" max="3" width="116.125" customWidth="1"/>
  </cols>
  <sheetData>
    <row r="1" spans="1:3" ht="65.25" customHeight="1" x14ac:dyDescent="0.4">
      <c r="A1" s="56" t="s">
        <v>106</v>
      </c>
    </row>
    <row r="2" spans="1:3" ht="54.75" customHeight="1" x14ac:dyDescent="0.4">
      <c r="A2" s="6"/>
      <c r="B2" s="55" t="s">
        <v>35</v>
      </c>
      <c r="C2" s="55" t="s">
        <v>74</v>
      </c>
    </row>
    <row r="3" spans="1:3" ht="35.1" customHeight="1" x14ac:dyDescent="0.4">
      <c r="A3" s="6"/>
      <c r="B3" s="62"/>
      <c r="C3" s="62"/>
    </row>
    <row r="4" spans="1:3" ht="35.1" customHeight="1" x14ac:dyDescent="0.4">
      <c r="A4" s="6"/>
      <c r="B4" s="6"/>
      <c r="C4" s="6"/>
    </row>
    <row r="5" spans="1:3" ht="35.1" customHeight="1" x14ac:dyDescent="0.4">
      <c r="A5" s="6"/>
      <c r="B5" s="6"/>
      <c r="C5" s="6"/>
    </row>
    <row r="6" spans="1:3" ht="35.1" customHeight="1" x14ac:dyDescent="0.4">
      <c r="A6" s="6"/>
      <c r="B6" s="6"/>
      <c r="C6" s="6"/>
    </row>
    <row r="7" spans="1:3" ht="35.1" customHeight="1" x14ac:dyDescent="0.4">
      <c r="A7" s="6"/>
      <c r="B7" s="6"/>
      <c r="C7" s="6"/>
    </row>
    <row r="8" spans="1:3" ht="35.1" customHeight="1" x14ac:dyDescent="0.4">
      <c r="A8" s="6"/>
      <c r="B8" s="6"/>
      <c r="C8" s="6"/>
    </row>
    <row r="9" spans="1:3" ht="35.1" customHeight="1" x14ac:dyDescent="0.4">
      <c r="A9" s="6"/>
      <c r="B9" s="6"/>
      <c r="C9" s="6"/>
    </row>
    <row r="10" spans="1:3" ht="35.1" customHeight="1" x14ac:dyDescent="0.4">
      <c r="A10" s="6"/>
      <c r="B10" s="6"/>
      <c r="C10" s="6"/>
    </row>
    <row r="11" spans="1:3" ht="35.1" customHeight="1" x14ac:dyDescent="0.4">
      <c r="A11" s="6"/>
      <c r="B11" s="6"/>
      <c r="C11" s="6"/>
    </row>
    <row r="12" spans="1:3" ht="35.1" customHeight="1" x14ac:dyDescent="0.4">
      <c r="A12" s="6"/>
      <c r="B12" s="6"/>
      <c r="C12" s="6"/>
    </row>
    <row r="13" spans="1:3" ht="35.1" customHeight="1" x14ac:dyDescent="0.4">
      <c r="A13" s="6"/>
      <c r="B13" s="6"/>
      <c r="C13" s="6"/>
    </row>
    <row r="14" spans="1:3" ht="35.1" customHeight="1" x14ac:dyDescent="0.4">
      <c r="A14" s="6"/>
      <c r="B14" s="6"/>
      <c r="C14" s="6"/>
    </row>
    <row r="15" spans="1:3" ht="35.1" customHeight="1" x14ac:dyDescent="0.4">
      <c r="A15" s="6"/>
      <c r="B15" s="6"/>
      <c r="C15" s="6"/>
    </row>
    <row r="16" spans="1:3" ht="35.1" customHeight="1" x14ac:dyDescent="0.4">
      <c r="A16" s="6"/>
      <c r="B16" s="6"/>
      <c r="C16" s="6"/>
    </row>
    <row r="17" spans="1:3" ht="35.1" customHeight="1" x14ac:dyDescent="0.4">
      <c r="A17" s="6"/>
      <c r="B17" s="6"/>
      <c r="C17" s="6"/>
    </row>
    <row r="18" spans="1:3" ht="35.1" customHeight="1" x14ac:dyDescent="0.4">
      <c r="A18" s="6"/>
      <c r="B18" s="6"/>
      <c r="C18" s="6"/>
    </row>
    <row r="19" spans="1:3" ht="35.1" customHeight="1" x14ac:dyDescent="0.4">
      <c r="A19" s="6"/>
      <c r="B19" s="6"/>
      <c r="C19" s="6"/>
    </row>
    <row r="20" spans="1:3" ht="35.1" customHeight="1" x14ac:dyDescent="0.4">
      <c r="A20" s="6"/>
      <c r="B20" s="6"/>
      <c r="C20" s="6"/>
    </row>
    <row r="21" spans="1:3" ht="35.1" customHeight="1" x14ac:dyDescent="0.4">
      <c r="A21" s="6"/>
      <c r="B21" s="6"/>
      <c r="C21" s="6"/>
    </row>
    <row r="22" spans="1:3" ht="35.1" customHeight="1" x14ac:dyDescent="0.4">
      <c r="A22" s="6"/>
      <c r="B22" s="6"/>
      <c r="C22" s="6"/>
    </row>
    <row r="23" spans="1:3" ht="35.1" customHeight="1" x14ac:dyDescent="0.4">
      <c r="A23" s="13"/>
      <c r="B23" s="12"/>
    </row>
    <row r="24" spans="1:3" ht="35.1" customHeight="1" x14ac:dyDescent="0.4">
      <c r="A24" s="13"/>
      <c r="B24" s="12"/>
    </row>
    <row r="25" spans="1:3" ht="35.1" customHeight="1" x14ac:dyDescent="0.4">
      <c r="A25" s="13"/>
      <c r="B25" s="12"/>
    </row>
    <row r="26" spans="1:3" ht="35.1" customHeight="1" x14ac:dyDescent="0.4">
      <c r="A26" s="13"/>
      <c r="B26" s="12"/>
    </row>
    <row r="27" spans="1:3" ht="35.1" customHeight="1" x14ac:dyDescent="0.4">
      <c r="A27" s="13"/>
      <c r="B27" s="12"/>
    </row>
    <row r="28" spans="1:3" ht="35.1" customHeight="1" x14ac:dyDescent="0.4">
      <c r="A28" s="13"/>
      <c r="B28" s="12"/>
    </row>
    <row r="29" spans="1:3" ht="35.1" customHeight="1" x14ac:dyDescent="0.4">
      <c r="A29" s="13"/>
      <c r="B29" s="12"/>
    </row>
    <row r="30" spans="1:3" ht="35.1" customHeight="1" x14ac:dyDescent="0.4">
      <c r="A30" s="13"/>
      <c r="B30" s="12"/>
    </row>
    <row r="31" spans="1:3" ht="35.1" customHeight="1" x14ac:dyDescent="0.4">
      <c r="A31" s="13"/>
      <c r="B31" s="12"/>
    </row>
    <row r="32" spans="1:3" ht="35.1" customHeight="1" x14ac:dyDescent="0.4">
      <c r="A32" s="13"/>
      <c r="B32" s="12"/>
    </row>
    <row r="33" spans="1:2" ht="35.1" customHeight="1" x14ac:dyDescent="0.4">
      <c r="A33" s="13"/>
      <c r="B33" s="12"/>
    </row>
    <row r="34" spans="1:2" ht="35.1" customHeight="1" x14ac:dyDescent="0.4">
      <c r="A34" s="13"/>
      <c r="B34" s="12"/>
    </row>
    <row r="35" spans="1:2" ht="35.1" customHeight="1" x14ac:dyDescent="0.4">
      <c r="A35" s="13"/>
      <c r="B35" s="12"/>
    </row>
    <row r="36" spans="1:2" ht="35.1" customHeight="1" x14ac:dyDescent="0.4">
      <c r="A36" s="13"/>
      <c r="B36" s="12"/>
    </row>
    <row r="37" spans="1:2" ht="35.1" customHeight="1" x14ac:dyDescent="0.4">
      <c r="A37" s="13"/>
      <c r="B37" s="12"/>
    </row>
    <row r="38" spans="1:2" ht="35.1" customHeight="1" x14ac:dyDescent="0.4">
      <c r="A38" s="13"/>
      <c r="B38" s="12"/>
    </row>
    <row r="39" spans="1:2" ht="35.1" customHeight="1" x14ac:dyDescent="0.4">
      <c r="A39" s="13"/>
      <c r="B39" s="12"/>
    </row>
    <row r="40" spans="1:2" ht="35.1" customHeight="1" x14ac:dyDescent="0.4">
      <c r="A40" s="13"/>
      <c r="B40" s="12"/>
    </row>
    <row r="41" spans="1:2" ht="35.1" customHeight="1" x14ac:dyDescent="0.4">
      <c r="A41" s="13"/>
      <c r="B41" s="12"/>
    </row>
    <row r="42" spans="1:2" ht="35.1" customHeight="1" x14ac:dyDescent="0.4">
      <c r="A42" s="13"/>
      <c r="B42" s="12"/>
    </row>
  </sheetData>
  <phoneticPr fontId="2"/>
  <pageMargins left="0.70866141732283472" right="0.70866141732283472" top="0.74803149606299213" bottom="0.74803149606299213" header="0.31496062992125984" footer="0.31496062992125984"/>
  <pageSetup paperSize="9" scale="59" firstPageNumber="7" orientation="landscape" useFirstPageNumber="1"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検討の前提</vt:lpstr>
      <vt:lpstr>BS</vt:lpstr>
      <vt:lpstr>全部原価PL</vt:lpstr>
      <vt:lpstr>中期事業計画</vt:lpstr>
      <vt:lpstr>既存借入内訳</vt:lpstr>
      <vt:lpstr>融資組替え提案</vt:lpstr>
      <vt:lpstr>検討メモ</vt:lpstr>
      <vt:lpstr>BS!Print_Area</vt:lpstr>
      <vt:lpstr>既存借入内訳!Print_Area</vt:lpstr>
      <vt:lpstr>検討メモ!Print_Area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2022-09-06T02:25:57Z</cp:lastPrinted>
  <dcterms:created xsi:type="dcterms:W3CDTF">2022-08-18T03:21:09Z</dcterms:created>
  <dcterms:modified xsi:type="dcterms:W3CDTF">2022-09-06T02:26:11Z</dcterms:modified>
</cp:coreProperties>
</file>